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of Order" sheetId="1" r:id="rId4"/>
    <sheet state="visible" name="PE+PU Holds" sheetId="2" r:id="rId5"/>
    <sheet state="visible" name="Macros" sheetId="3" r:id="rId6"/>
    <sheet state="visible" name="Plywood-Volumes" sheetId="4" r:id="rId7"/>
  </sheets>
  <definedNames>
    <definedName name="NoScrews">'PE+PU Holds'!#REF!</definedName>
    <definedName name="WithScrews">'PE+PU Holds'!#REF!</definedName>
    <definedName localSheetId="1" name="Z_D8989337_B290_44A9_8E0B_1D31DA495A27_.wvu.Cols">'PE+PU Holds'!$AA:$XFD</definedName>
  </definedNames>
  <calcPr/>
  <extLst>
    <ext uri="GoogleSheetsCustomDataVersion2">
      <go:sheetsCustomData xmlns:go="http://customooxmlschemas.google.com/" r:id="rId8" roundtripDataChecksum="W5Uzl7JZ5Hy83DCZdK7eDj0avl92B8TG6vTUOK5ALhc="/>
    </ext>
  </extLst>
</workbook>
</file>

<file path=xl/sharedStrings.xml><?xml version="1.0" encoding="utf-8"?>
<sst xmlns="http://schemas.openxmlformats.org/spreadsheetml/2006/main" count="434" uniqueCount="275">
  <si>
    <r>
      <rPr>
        <rFont val="Calibri"/>
        <b/>
        <color theme="1"/>
        <sz val="30.0"/>
      </rPr>
      <t xml:space="preserve">Orderform </t>
    </r>
    <r>
      <rPr>
        <rFont val="Calibri"/>
        <b/>
        <color theme="1"/>
        <sz val="18.0"/>
      </rPr>
      <t>updated 04/2025</t>
    </r>
  </si>
  <si>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</si>
  <si>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</si>
  <si>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</si>
  <si>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</si>
  <si>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</si>
  <si>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</si>
  <si>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</si>
  <si>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</si>
  <si>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</si>
  <si>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</si>
  <si>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</si>
  <si>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</si>
  <si>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Holds / Volumes</t>
  </si>
  <si>
    <t>Weight (kg)</t>
  </si>
  <si>
    <t>Price</t>
  </si>
  <si>
    <t>PE+PU Holds</t>
  </si>
  <si>
    <t>Macros</t>
  </si>
  <si>
    <t>Plywood-Volumes</t>
  </si>
  <si>
    <t>Total Order</t>
  </si>
  <si>
    <t>(Volume weight coming soon)</t>
  </si>
  <si>
    <t>Discount:</t>
  </si>
  <si>
    <t>Prices without Taxes</t>
  </si>
  <si>
    <t>Total Holds</t>
  </si>
  <si>
    <t>Total Sets</t>
  </si>
  <si>
    <t>Total Weight (kg)</t>
  </si>
  <si>
    <t xml:space="preserve">Total Price 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</si>
  <si>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</si>
  <si>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</si>
  <si>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</si>
  <si>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</si>
  <si>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</si>
  <si>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</si>
  <si>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</si>
  <si>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</si>
  <si>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</si>
  <si>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</si>
  <si>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</si>
  <si>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</si>
  <si>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</si>
  <si>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Purple</t>
  </si>
  <si>
    <t>Violet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</si>
  <si>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</si>
  <si>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</si>
  <si>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</si>
  <si>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</si>
  <si>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</si>
  <si>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</si>
  <si>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</si>
  <si>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</si>
  <si>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rFont val="Calibri"/>
        <b/>
        <color theme="1"/>
        <sz val="18.0"/>
      </rPr>
      <t xml:space="preserve">Price         </t>
    </r>
    <r>
      <rPr>
        <rFont val="Calibri"/>
        <b/>
        <color theme="1"/>
        <sz val="8.0"/>
      </rPr>
      <t>(without Taxes)</t>
    </r>
  </si>
  <si>
    <r>
      <rPr>
        <rFont val="Calibri"/>
        <b/>
        <color theme="0"/>
        <sz val="28.0"/>
      </rPr>
      <t>CURVES</t>
    </r>
    <r>
      <rPr>
        <rFont val="Calibri"/>
        <b/>
        <color theme="1"/>
        <sz val="28.0"/>
      </rPr>
      <t xml:space="preserve">    </t>
    </r>
    <r>
      <rPr>
        <rFont val="Calibri"/>
        <b/>
        <color theme="0"/>
        <sz val="28.0"/>
      </rPr>
      <t>PE</t>
    </r>
  </si>
  <si>
    <t>Footholds</t>
  </si>
  <si>
    <t>XS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</si>
  <si>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S</t>
    </r>
    <r>
      <rPr>
        <rFont val="Calibri"/>
        <color theme="1"/>
        <sz val="14.0"/>
      </rPr>
      <t xml:space="preserve"> </t>
    </r>
  </si>
  <si>
    <t>S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</si>
  <si>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M</t>
    </r>
  </si>
  <si>
    <t>M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</si>
  <si>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L</t>
    </r>
  </si>
  <si>
    <t>L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</si>
  <si>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XL</t>
    </r>
  </si>
  <si>
    <t>XL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</si>
  <si>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XXL</t>
    </r>
  </si>
  <si>
    <t>XXL</t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</si>
  <si>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M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</si>
  <si>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</si>
  <si>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</si>
  <si>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XXL</t>
    </r>
  </si>
  <si>
    <r>
      <rPr>
        <rFont val="Calibri"/>
        <color theme="1"/>
        <sz val="14.0"/>
      </rPr>
      <t xml:space="preserve">open Edges </t>
    </r>
    <r>
      <rPr>
        <rFont val="Calibri"/>
        <b/>
        <color theme="1"/>
        <sz val="14.0"/>
      </rPr>
      <t>S-M</t>
    </r>
    <r>
      <rPr>
        <rFont val="Calibri"/>
        <color rgb="FFFF0000"/>
        <sz val="11.0"/>
      </rPr>
      <t xml:space="preserve"> </t>
    </r>
  </si>
  <si>
    <t>S-M</t>
  </si>
  <si>
    <r>
      <rPr>
        <rFont val="Calibri"/>
        <color theme="1"/>
        <sz val="14.0"/>
      </rPr>
      <t xml:space="preserve">Crimps </t>
    </r>
    <r>
      <rPr>
        <rFont val="Calibri"/>
        <b/>
        <color theme="1"/>
        <sz val="14.0"/>
      </rPr>
      <t>S-M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</si>
  <si>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Edges </t>
    </r>
    <r>
      <rPr>
        <rFont val="Calibri"/>
        <b/>
        <color theme="1"/>
        <sz val="14.0"/>
      </rPr>
      <t>S-L</t>
    </r>
    <r>
      <rPr>
        <rFont val="Calibri"/>
        <color theme="1"/>
        <sz val="14.0"/>
      </rPr>
      <t xml:space="preserve"> </t>
    </r>
  </si>
  <si>
    <t>S-L</t>
  </si>
  <si>
    <r>
      <rPr>
        <rFont val="Calibri"/>
        <color theme="1"/>
        <sz val="14.0"/>
      </rPr>
      <t xml:space="preserve">Slopers </t>
    </r>
    <r>
      <rPr>
        <rFont val="Calibri"/>
        <b/>
        <color theme="1"/>
        <sz val="14.0"/>
      </rPr>
      <t>M-L</t>
    </r>
    <r>
      <rPr>
        <rFont val="Calibri"/>
        <b/>
        <color theme="1"/>
        <sz val="14.0"/>
      </rPr>
      <t xml:space="preserve"> </t>
    </r>
  </si>
  <si>
    <t>M-L</t>
  </si>
  <si>
    <r>
      <rPr>
        <rFont val="Calibri"/>
        <color theme="1"/>
        <sz val="14.0"/>
      </rPr>
      <t xml:space="preserve">Curves </t>
    </r>
    <r>
      <rPr>
        <rFont val="Calibri"/>
        <b/>
        <color theme="1"/>
        <sz val="14.0"/>
      </rPr>
      <t>Full Set</t>
    </r>
  </si>
  <si>
    <t>XS-XXL</t>
  </si>
  <si>
    <t>COASTS    PE</t>
  </si>
  <si>
    <t xml:space="preserve">Screw-Ons </t>
  </si>
  <si>
    <t>XXS</t>
  </si>
  <si>
    <t xml:space="preserve">slopy Footholds </t>
  </si>
  <si>
    <t xml:space="preserve">incut Footholds 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</si>
  <si>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S-M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</si>
  <si>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</si>
  <si>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XL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</si>
  <si>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XXL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</si>
  <si>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open Crimps </t>
    </r>
    <r>
      <rPr>
        <rFont val="Calibri"/>
        <b/>
        <color theme="1"/>
        <sz val="14.0"/>
      </rPr>
      <t>S</t>
    </r>
  </si>
  <si>
    <r>
      <rPr>
        <rFont val="Calibri"/>
        <color theme="1"/>
        <sz val="14.0"/>
      </rPr>
      <t xml:space="preserve">incut Crimps </t>
    </r>
    <r>
      <rPr>
        <rFont val="Calibri"/>
        <b/>
        <color theme="1"/>
        <sz val="14.0"/>
      </rPr>
      <t>S</t>
    </r>
  </si>
  <si>
    <r>
      <rPr>
        <rFont val="Calibri"/>
        <color theme="1"/>
        <sz val="14.0"/>
      </rPr>
      <t xml:space="preserve">open Edges </t>
    </r>
    <r>
      <rPr>
        <rFont val="Calibri"/>
        <b/>
        <color theme="1"/>
        <sz val="14.0"/>
      </rPr>
      <t xml:space="preserve">S </t>
    </r>
  </si>
  <si>
    <r>
      <rPr>
        <rFont val="Calibri"/>
        <color theme="1"/>
        <sz val="14.0"/>
      </rPr>
      <t xml:space="preserve">mini Crimps </t>
    </r>
    <r>
      <rPr>
        <rFont val="Calibri"/>
        <b/>
        <color theme="1"/>
        <sz val="14.0"/>
      </rPr>
      <t xml:space="preserve">S-M </t>
    </r>
  </si>
  <si>
    <r>
      <rPr>
        <rFont val="Calibri"/>
        <color theme="1"/>
        <sz val="14.0"/>
      </rPr>
      <t xml:space="preserve">incut Crimps </t>
    </r>
    <r>
      <rPr>
        <rFont val="Calibri"/>
        <b/>
        <color theme="1"/>
        <sz val="14.0"/>
      </rPr>
      <t>M</t>
    </r>
  </si>
  <si>
    <r>
      <rPr>
        <rFont val="Calibri"/>
        <color theme="1"/>
        <sz val="14.0"/>
      </rPr>
      <t xml:space="preserve">positiv Edges </t>
    </r>
    <r>
      <rPr>
        <rFont val="Calibri"/>
        <b/>
        <color theme="1"/>
        <sz val="14.0"/>
      </rPr>
      <t>M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</si>
  <si>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open Edges </t>
    </r>
    <r>
      <rPr>
        <rFont val="Calibri"/>
        <b/>
        <color theme="1"/>
        <sz val="14.0"/>
      </rPr>
      <t xml:space="preserve">M </t>
    </r>
  </si>
  <si>
    <r>
      <rPr>
        <rFont val="Calibri"/>
        <color theme="1"/>
        <sz val="14.0"/>
      </rPr>
      <t xml:space="preserve">incut Edges </t>
    </r>
    <r>
      <rPr>
        <rFont val="Calibri"/>
        <b/>
        <color theme="1"/>
        <sz val="14.0"/>
      </rPr>
      <t>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</si>
  <si>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incut Plates </t>
    </r>
    <r>
      <rPr>
        <rFont val="Calibri"/>
        <b/>
        <color theme="1"/>
        <sz val="14.0"/>
      </rPr>
      <t>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</si>
  <si>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slopy-incut Edges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</si>
  <si>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Slopers </t>
    </r>
    <r>
      <rPr>
        <rFont val="Calibri"/>
        <b/>
        <color theme="1"/>
        <sz val="14.0"/>
      </rPr>
      <t>L-XL</t>
    </r>
  </si>
  <si>
    <t>L-XL</t>
  </si>
  <si>
    <r>
      <rPr>
        <rFont val="Calibri"/>
        <color theme="1"/>
        <sz val="14.0"/>
      </rPr>
      <t xml:space="preserve">big Edges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</si>
  <si>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Edges </t>
    </r>
    <r>
      <rPr>
        <rFont val="Calibri"/>
        <b/>
        <color theme="1"/>
        <sz val="14.0"/>
      </rPr>
      <t>XXL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</si>
  <si>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XXL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</si>
  <si>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Coasts </t>
    </r>
    <r>
      <rPr>
        <rFont val="Calibri"/>
        <b/>
        <color theme="1"/>
        <sz val="14.0"/>
      </rPr>
      <t>Full Set</t>
    </r>
    <r>
      <rPr>
        <rFont val="Calibri"/>
        <color theme="1"/>
        <sz val="14.0"/>
      </rPr>
      <t xml:space="preserve"> </t>
    </r>
  </si>
  <si>
    <t>CANDLES    PE</t>
  </si>
  <si>
    <r>
      <rPr>
        <rFont val="Calibri"/>
        <color theme="1"/>
        <sz val="14.0"/>
      </rPr>
      <t xml:space="preserve">Spax </t>
    </r>
    <r>
      <rPr>
        <rFont val="Calibri"/>
        <b/>
        <color theme="1"/>
        <sz val="14.0"/>
      </rPr>
      <t>XS</t>
    </r>
  </si>
  <si>
    <r>
      <rPr>
        <rFont val="Calibri"/>
        <color theme="1"/>
        <sz val="14.0"/>
      </rPr>
      <t xml:space="preserve">Spax </t>
    </r>
    <r>
      <rPr>
        <rFont val="Calibri"/>
        <b/>
        <color theme="1"/>
        <sz val="14.0"/>
      </rPr>
      <t>S</t>
    </r>
  </si>
  <si>
    <t>CANDLES    PU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</si>
  <si>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M</t>
    </r>
  </si>
  <si>
    <t>NEW</t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</si>
  <si>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</si>
  <si>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Jugs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</si>
  <si>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real Jugs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</si>
  <si>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incut Crimps </t>
    </r>
    <r>
      <rPr>
        <rFont val="Calibri"/>
        <b/>
        <color theme="1"/>
        <sz val="14.0"/>
      </rPr>
      <t>S</t>
    </r>
  </si>
  <si>
    <r>
      <rPr>
        <rFont val="Calibri"/>
        <color theme="1"/>
        <sz val="14.0"/>
      </rPr>
      <t xml:space="preserve">open Edges </t>
    </r>
    <r>
      <rPr>
        <rFont val="Calibri"/>
        <b/>
        <color theme="1"/>
        <sz val="14.0"/>
      </rPr>
      <t>S-L</t>
    </r>
  </si>
  <si>
    <r>
      <rPr>
        <rFont val="Calibri"/>
        <color theme="1"/>
        <sz val="14.0"/>
      </rPr>
      <t xml:space="preserve">incut Edges </t>
    </r>
    <r>
      <rPr>
        <rFont val="Calibri"/>
        <b/>
        <color theme="1"/>
        <sz val="14.0"/>
      </rPr>
      <t>M-L</t>
    </r>
  </si>
  <si>
    <r>
      <rPr>
        <rFont val="Calibri"/>
        <color theme="1"/>
        <sz val="14.0"/>
      </rPr>
      <t xml:space="preserve">Incut Crimps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</si>
  <si>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long Edges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</si>
  <si>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</si>
  <si>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negativ Slopers </t>
    </r>
    <r>
      <rPr>
        <rFont val="Calibri"/>
        <b/>
        <color theme="1"/>
        <sz val="14.0"/>
      </rPr>
      <t>L</t>
    </r>
  </si>
  <si>
    <r>
      <rPr>
        <rFont val="Calibri"/>
        <color theme="1"/>
        <sz val="14.0"/>
      </rPr>
      <t xml:space="preserve">positiv Slopers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</si>
  <si>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negativ Slopers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</si>
  <si>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Edges </t>
    </r>
    <r>
      <rPr>
        <rFont val="Calibri"/>
        <b/>
        <color theme="1"/>
        <sz val="14.0"/>
      </rPr>
      <t>XL</t>
    </r>
  </si>
  <si>
    <r>
      <rPr>
        <rFont val="Calibri"/>
        <color theme="1"/>
        <sz val="14.0"/>
      </rPr>
      <t xml:space="preserve">Candles PU </t>
    </r>
    <r>
      <rPr>
        <rFont val="Calibri"/>
        <b/>
        <color theme="1"/>
        <sz val="14.0"/>
      </rPr>
      <t>Full Set</t>
    </r>
  </si>
  <si>
    <t>S-XL</t>
  </si>
  <si>
    <t>RAL 9001*</t>
  </si>
  <si>
    <t>RAL 9004*</t>
  </si>
  <si>
    <t>RAL 5015*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</si>
  <si>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</si>
  <si>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</si>
  <si>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</si>
  <si>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</si>
  <si>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</si>
  <si>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</si>
  <si>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</si>
  <si>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</si>
  <si>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</si>
  <si>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</si>
  <si>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</si>
  <si>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</si>
  <si>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</si>
  <si>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</si>
  <si>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</si>
  <si>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</si>
  <si>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</si>
  <si>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Price Holds</t>
  </si>
  <si>
    <t>Total Macros</t>
  </si>
  <si>
    <t>Total Weigth (kg)</t>
  </si>
  <si>
    <t>Total Price Macros</t>
  </si>
  <si>
    <t>Macros in Set</t>
  </si>
  <si>
    <t xml:space="preserve">Grey </t>
  </si>
  <si>
    <t>Number of Macros</t>
  </si>
  <si>
    <r>
      <rPr>
        <rFont val="Calibri"/>
        <b/>
        <color theme="1"/>
        <sz val="18.0"/>
      </rPr>
      <t xml:space="preserve">Price         </t>
    </r>
    <r>
      <rPr>
        <rFont val="Calibri"/>
        <b/>
        <color theme="1"/>
        <sz val="8.0"/>
      </rPr>
      <t>(without Taxes)</t>
    </r>
  </si>
  <si>
    <t>CANDLES    Macros</t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</si>
  <si>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 xml:space="preserve">1 </t>
    </r>
    <r>
      <rPr>
        <rFont val="Calibri"/>
        <color theme="1"/>
        <sz val="14.0"/>
        <u/>
      </rPr>
      <t>Dual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</si>
  <si>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 xml:space="preserve">Dual Texture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</si>
  <si>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</si>
  <si>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</si>
  <si>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</si>
  <si>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</si>
  <si>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</si>
  <si>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</si>
  <si>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</si>
  <si>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</si>
  <si>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11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</si>
  <si>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</si>
  <si>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</si>
  <si>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</si>
  <si>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</si>
  <si>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</si>
  <si>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</si>
  <si>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</si>
  <si>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</si>
  <si>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</si>
  <si>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21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</si>
  <si>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</si>
  <si>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</si>
  <si>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Full Range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</si>
  <si>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 xml:space="preserve">1 </t>
    </r>
    <r>
      <rPr>
        <rFont val="Calibri"/>
        <color theme="1"/>
        <sz val="14.0"/>
        <u/>
      </rPr>
      <t>Full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</si>
  <si>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 xml:space="preserve">Full Texture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</si>
  <si>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</si>
  <si>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</si>
  <si>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</si>
  <si>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</si>
  <si>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</si>
  <si>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</si>
  <si>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</si>
  <si>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</si>
  <si>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11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</si>
  <si>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</si>
  <si>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</si>
  <si>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</si>
  <si>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</si>
  <si>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</si>
  <si>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</si>
  <si>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</si>
  <si>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</si>
  <si>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</si>
  <si>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 xml:space="preserve">21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</si>
  <si>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</si>
  <si>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</si>
  <si>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Full Range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</si>
  <si>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 xml:space="preserve">1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</si>
  <si>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</si>
  <si>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</si>
  <si>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</si>
  <si>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</si>
  <si>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</si>
  <si>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</si>
  <si>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</si>
  <si>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</si>
  <si>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</si>
  <si>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11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</si>
  <si>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</si>
  <si>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</si>
  <si>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14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</si>
  <si>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15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</si>
  <si>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16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</si>
  <si>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17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</si>
  <si>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18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</si>
  <si>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19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</si>
  <si>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20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</si>
  <si>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21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</si>
  <si>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22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</si>
  <si>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23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</si>
  <si>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r>
      <rPr>
        <rFont val="Calibri"/>
        <color theme="1"/>
        <sz val="14.0"/>
      </rPr>
      <t xml:space="preserve">Candles </t>
    </r>
    <r>
      <rPr>
        <rFont val="Calibri"/>
        <b/>
        <color theme="1"/>
        <sz val="14.0"/>
      </rPr>
      <t>Full Range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No Texture</t>
    </r>
  </si>
  <si>
    <t>RAL 9010*</t>
  </si>
  <si>
    <t>RAL 9005*</t>
  </si>
  <si>
    <t>RAL 2003*</t>
  </si>
  <si>
    <t>RAL 7046*</t>
  </si>
  <si>
    <t>Total Macros per color</t>
  </si>
  <si>
    <t>Total Volumes</t>
  </si>
  <si>
    <t>Total Price Volumes</t>
  </si>
  <si>
    <t>Volumes in Set</t>
  </si>
  <si>
    <t>Anthracite</t>
  </si>
  <si>
    <t>Special request</t>
  </si>
  <si>
    <t>Number of Volumes</t>
  </si>
  <si>
    <r>
      <rPr>
        <rFont val="Calibri"/>
        <b/>
        <color theme="1"/>
        <sz val="18.0"/>
      </rPr>
      <t xml:space="preserve">Price         </t>
    </r>
    <r>
      <rPr>
        <rFont val="Calibri"/>
        <b/>
        <color theme="1"/>
        <sz val="8.0"/>
      </rPr>
      <t>(without Taxes)</t>
    </r>
  </si>
  <si>
    <t>PETALS    Plywood</t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</si>
  <si>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 xml:space="preserve">Flat S </t>
    </r>
    <r>
      <rPr>
        <rFont val="Calibri"/>
        <color theme="1"/>
        <sz val="14.0"/>
        <u/>
      </rPr>
      <t>Dual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</si>
  <si>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</si>
  <si>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</si>
  <si>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</si>
  <si>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</si>
  <si>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S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</si>
  <si>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</si>
  <si>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</si>
  <si>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</si>
  <si>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</si>
  <si>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S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</si>
  <si>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</si>
  <si>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</si>
  <si>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 xml:space="preserve">Steep XL 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</si>
  <si>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</si>
  <si>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Full Range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Dual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</si>
  <si>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 xml:space="preserve">Flat S </t>
    </r>
    <r>
      <rPr>
        <rFont val="Calibri"/>
        <color theme="1"/>
        <sz val="14.0"/>
        <u/>
      </rPr>
      <t>Full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</si>
  <si>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  <r>
      <rPr>
        <rFont val="Calibri"/>
        <color theme="1"/>
        <sz val="14.0"/>
      </rPr>
      <t xml:space="preserve"> 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</si>
  <si>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</si>
  <si>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</si>
  <si>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Flat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</si>
  <si>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S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</si>
  <si>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</si>
  <si>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 xml:space="preserve">Medium L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</si>
  <si>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</si>
  <si>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Medium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</si>
  <si>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S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</si>
  <si>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M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</si>
  <si>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</si>
  <si>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</si>
  <si>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Steep XXL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</si>
  <si>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r>
      <rPr>
        <rFont val="Calibri"/>
        <color theme="1"/>
        <sz val="14.0"/>
      </rPr>
      <t xml:space="preserve">Petals </t>
    </r>
    <r>
      <rPr>
        <rFont val="Calibri"/>
        <b/>
        <color theme="1"/>
        <sz val="14.0"/>
      </rPr>
      <t>Full Range</t>
    </r>
    <r>
      <rPr>
        <rFont val="Calibri"/>
        <color theme="1"/>
        <sz val="14.0"/>
      </rPr>
      <t xml:space="preserve"> </t>
    </r>
    <r>
      <rPr>
        <rFont val="Calibri"/>
        <color theme="1"/>
        <sz val="14.0"/>
        <u/>
      </rPr>
      <t>Full Texture</t>
    </r>
  </si>
  <si>
    <t>RAL 9003*</t>
  </si>
  <si>
    <t>RAL 7016*</t>
  </si>
  <si>
    <t>RAL 7040*</t>
  </si>
  <si>
    <t>RAL 2004*</t>
  </si>
  <si>
    <t>RAL 6029*</t>
  </si>
  <si>
    <t>wish colour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</si>
</sst>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[$CHF]#,##0.00"/>
  </numFmts>
  <fonts count="28">
    <font>
      <sz val="11.0"/>
      <color theme="1"/>
      <name val="Calibri"/>
      <scheme val="minor"/>
    </font>
    <font>
      <sz val="11.0"/>
      <color theme="1"/>
      <name val="Calibri"/>
    </font>
    <font>
      <b/>
      <sz val="30.0"/>
      <color theme="1"/>
      <name val="Calibri"/>
    </font>
    <font/>
    <font>
      <b/>
      <sz val="36.0"/>
      <color theme="1"/>
      <name val="Calibri"/>
    </font>
    <font>
      <b/>
      <sz val="18.0"/>
      <color theme="1"/>
      <name val="Calibri"/>
    </font>
    <font>
      <sz val="32.0"/>
      <color theme="1"/>
      <name val="Calibri"/>
    </font>
    <font>
      <sz val="11.0"/>
      <color rgb="FF8EAADB"/>
      <name val="Calibri"/>
    </font>
    <font>
      <b/>
      <sz val="36.0"/>
      <color rgb="FF8EAADB"/>
      <name val="Calibri"/>
    </font>
    <font>
      <b/>
      <sz val="13.0"/>
      <color theme="1"/>
      <name val="Calibri"/>
    </font>
    <font>
      <b/>
      <sz val="12.0"/>
      <color theme="1"/>
      <name val="Calibri"/>
    </font>
    <font>
      <b/>
      <sz val="20.0"/>
      <color theme="1"/>
      <name val="Calibri"/>
    </font>
    <font>
      <b/>
      <sz val="16.0"/>
      <color theme="1"/>
      <name val="Calibri"/>
    </font>
    <font>
      <b/>
      <sz val="11.0"/>
      <color theme="1"/>
      <name val="Calibri"/>
    </font>
    <font>
      <b/>
      <sz val="8.0"/>
      <color theme="1"/>
      <name val="Calibri"/>
    </font>
    <font>
      <sz val="18.0"/>
      <color theme="1"/>
      <name val="Calibri"/>
    </font>
    <font>
      <sz val="12.0"/>
      <color theme="1"/>
      <name val="Calibri"/>
    </font>
    <font>
      <sz val="12.0"/>
      <color theme="0"/>
      <name val="Calibri"/>
    </font>
    <font>
      <b/>
      <sz val="28.0"/>
      <color theme="1"/>
      <name val="Calibri"/>
    </font>
    <font>
      <sz val="14.0"/>
      <color theme="1"/>
      <name val="Calibri"/>
    </font>
    <font>
      <sz val="11.0"/>
      <color rgb="FFFF0000"/>
      <name val="Calibri"/>
    </font>
    <font>
      <sz val="14.0"/>
      <color theme="0"/>
      <name val="Calibri"/>
    </font>
    <font>
      <b/>
      <sz val="14.0"/>
      <color theme="1"/>
      <name val="Calibri"/>
    </font>
    <font>
      <b/>
      <sz val="28.0"/>
      <color theme="0"/>
      <name val="Calibri"/>
    </font>
    <font>
      <sz val="9.0"/>
      <color rgb="FFFF0000"/>
      <name val="Calibri"/>
    </font>
    <font>
      <sz val="8.0"/>
      <color theme="1"/>
      <name val="Calibri"/>
    </font>
    <font>
      <b/>
      <sz val="26.0"/>
      <color theme="1"/>
      <name val="Calibri"/>
    </font>
    <font>
      <color theme="1"/>
      <name val="Calibri"/>
      <scheme val="minor"/>
    </font>
  </fonts>
  <fills count="2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D0CECE"/>
        <bgColor rgb="FFD0CECE"/>
      </patternFill>
    </fill>
    <fill>
      <patternFill patternType="solid">
        <fgColor rgb="FF262626"/>
        <bgColor rgb="FF262626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theme="1"/>
        <bgColor theme="1"/>
      </patternFill>
    </fill>
    <fill>
      <patternFill patternType="solid">
        <fgColor rgb="FF9999FF"/>
        <bgColor rgb="FF9999FF"/>
      </patternFill>
    </fill>
    <fill>
      <patternFill patternType="solid">
        <fgColor rgb="FFBFBFBF"/>
        <bgColor rgb="FFBFBFBF"/>
      </patternFill>
    </fill>
    <fill>
      <patternFill patternType="solid">
        <fgColor rgb="FF595959"/>
        <bgColor rgb="FF595959"/>
      </patternFill>
    </fill>
    <fill>
      <patternFill patternType="solid">
        <fgColor rgb="FFFF33CC"/>
        <bgColor rgb="FFFF33CC"/>
      </patternFill>
    </fill>
  </fills>
  <borders count="181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 style="thick">
        <color rgb="FF000000"/>
      </right>
      <top style="medium">
        <color rgb="FF000000"/>
      </top>
      <bottom style="thick">
        <color rgb="FF000000"/>
      </bottom>
    </border>
    <border>
      <left/>
      <top style="medium">
        <color rgb="FF000000"/>
      </top>
      <bottom style="thick">
        <color rgb="FF000000"/>
      </bottom>
    </border>
    <border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/>
      <top style="thick">
        <color rgb="FF000000"/>
      </top>
      <bottom style="thin">
        <color rgb="FF000000"/>
      </bottom>
    </border>
    <border>
      <left/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/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  <bottom style="thick">
        <color rgb="FF000000"/>
      </bottom>
    </border>
    <border>
      <left/>
      <top/>
      <bottom style="thick">
        <color rgb="FF000000"/>
      </bottom>
    </border>
    <border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/>
      <top style="thick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ck">
        <color rgb="FF000000"/>
      </right>
      <top style="thick">
        <color rgb="FF000000"/>
      </top>
    </border>
    <border>
      <left/>
      <right/>
      <top style="thick">
        <color rgb="FF000000"/>
      </top>
      <bottom style="thick">
        <color rgb="FF000000"/>
      </bottom>
    </border>
    <border>
      <left style="thick">
        <color rgb="FF000000"/>
      </left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/>
      <top/>
      <bottom style="thick">
        <color rgb="FF000000"/>
      </bottom>
    </border>
    <border>
      <left style="medium">
        <color rgb="FF000000"/>
      </left>
      <right style="thin">
        <color rgb="FF000000"/>
      </right>
      <top/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thick">
        <color rgb="FF000000"/>
      </left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ck">
        <color rgb="FF000000"/>
      </right>
      <top/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thick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ck">
        <color rgb="FF000000"/>
      </right>
      <top/>
      <bottom/>
    </border>
    <border>
      <right style="medium">
        <color rgb="FF000000"/>
      </right>
      <top style="thick">
        <color rgb="FF000000"/>
      </top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 style="thick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ck">
        <color rgb="FF000000"/>
      </left>
      <right style="thin">
        <color rgb="FF000000"/>
      </right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ck">
        <color rgb="FF000000"/>
      </right>
      <top/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left/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ck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51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3" fontId="1" numFmtId="0" xfId="0" applyBorder="1" applyFill="1" applyFont="1"/>
    <xf borderId="5" fillId="2" fontId="1" numFmtId="0" xfId="0" applyBorder="1" applyFont="1"/>
    <xf borderId="4" fillId="2" fontId="1" numFmtId="0" xfId="0" applyBorder="1" applyFont="1"/>
    <xf borderId="6" fillId="2" fontId="1" numFmtId="0" xfId="0" applyBorder="1" applyFont="1"/>
    <xf borderId="7" fillId="2" fontId="2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6" fillId="2" fontId="4" numFmtId="0" xfId="0" applyBorder="1" applyFont="1"/>
    <xf borderId="0" fillId="0" fontId="4" numFmtId="0" xfId="0" applyFont="1"/>
    <xf borderId="4" fillId="3" fontId="5" numFmtId="0" xfId="0" applyAlignment="1" applyBorder="1" applyFont="1">
      <alignment horizontal="center"/>
    </xf>
    <xf borderId="4" fillId="3" fontId="5" numFmtId="0" xfId="0" applyAlignment="1" applyBorder="1" applyFont="1">
      <alignment horizontal="center" vertical="center"/>
    </xf>
    <xf borderId="4" fillId="3" fontId="1" numFmtId="0" xfId="0" applyAlignment="1" applyBorder="1" applyFont="1">
      <alignment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4" fillId="2" fontId="6" numFmtId="0" xfId="0" applyBorder="1" applyFont="1"/>
    <xf borderId="13" fillId="2" fontId="5" numFmtId="0" xfId="0" applyAlignment="1" applyBorder="1" applyFont="1">
      <alignment horizontal="center" vertical="center"/>
    </xf>
    <xf borderId="14" fillId="2" fontId="5" numFmtId="14" xfId="0" applyAlignment="1" applyBorder="1" applyFont="1" applyNumberFormat="1">
      <alignment horizontal="center" vertical="center"/>
    </xf>
    <xf borderId="15" fillId="0" fontId="3" numFmtId="0" xfId="0" applyBorder="1" applyFont="1"/>
    <xf borderId="4" fillId="2" fontId="1" numFmtId="0" xfId="0" applyAlignment="1" applyBorder="1" applyFont="1">
      <alignment vertical="center"/>
    </xf>
    <xf borderId="4" fillId="2" fontId="5" numFmtId="14" xfId="0" applyAlignment="1" applyBorder="1" applyFont="1" applyNumberFormat="1">
      <alignment horizontal="center"/>
    </xf>
    <xf borderId="0" fillId="0" fontId="1" numFmtId="0" xfId="0" applyFont="1"/>
    <xf borderId="4" fillId="3" fontId="5" numFmtId="164" xfId="0" applyAlignment="1" applyBorder="1" applyFont="1" applyNumberFormat="1">
      <alignment horizontal="center" vertical="center"/>
    </xf>
    <xf borderId="5" fillId="2" fontId="7" numFmtId="0" xfId="0" applyBorder="1" applyFont="1"/>
    <xf borderId="4" fillId="2" fontId="7" numFmtId="0" xfId="0" applyBorder="1" applyFont="1"/>
    <xf borderId="4" fillId="2" fontId="8" numFmtId="0" xfId="0" applyBorder="1" applyFont="1"/>
    <xf borderId="16" fillId="2" fontId="9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2" fontId="9" numFmtId="0" xfId="0" applyAlignment="1" applyBorder="1" applyFont="1">
      <alignment horizontal="center" vertical="center"/>
    </xf>
    <xf borderId="20" fillId="0" fontId="3" numFmtId="0" xfId="0" applyBorder="1" applyFont="1"/>
    <xf borderId="21" fillId="2" fontId="10" numFmtId="0" xfId="0" applyAlignment="1" applyBorder="1" applyFont="1">
      <alignment horizontal="center" vertical="center"/>
    </xf>
    <xf borderId="22" fillId="4" fontId="1" numFmtId="0" xfId="0" applyAlignment="1" applyBorder="1" applyFill="1" applyFont="1">
      <alignment vertical="center"/>
    </xf>
    <xf borderId="23" fillId="0" fontId="3" numFmtId="0" xfId="0" applyBorder="1" applyFont="1"/>
    <xf borderId="24" fillId="0" fontId="3" numFmtId="0" xfId="0" applyBorder="1" applyFont="1"/>
    <xf borderId="25" fillId="2" fontId="10" numFmtId="0" xfId="0" applyAlignment="1" applyBorder="1" applyFont="1">
      <alignment horizontal="center" vertical="center"/>
    </xf>
    <xf borderId="26" fillId="0" fontId="3" numFmtId="0" xfId="0" applyBorder="1" applyFont="1"/>
    <xf borderId="4" fillId="3" fontId="1" numFmtId="0" xfId="0" applyAlignment="1" applyBorder="1" applyFont="1">
      <alignment horizontal="center"/>
    </xf>
    <xf borderId="27" fillId="2" fontId="10" numFmtId="0" xfId="0" applyAlignment="1" applyBorder="1" applyFont="1">
      <alignment horizontal="center" vertical="center"/>
    </xf>
    <xf borderId="28" fillId="4" fontId="1" numFmtId="0" xfId="0" applyAlignment="1" applyBorder="1" applyFont="1">
      <alignment vertical="center"/>
    </xf>
    <xf borderId="29" fillId="0" fontId="3" numFmtId="0" xfId="0" applyBorder="1" applyFont="1"/>
    <xf borderId="30" fillId="0" fontId="3" numFmtId="0" xfId="0" applyBorder="1" applyFont="1"/>
    <xf borderId="31" fillId="2" fontId="10" numFmtId="0" xfId="0" applyAlignment="1" applyBorder="1" applyFont="1">
      <alignment horizontal="center" vertical="center"/>
    </xf>
    <xf borderId="32" fillId="0" fontId="3" numFmtId="0" xfId="0" applyBorder="1" applyFont="1"/>
    <xf borderId="33" fillId="2" fontId="10" numFmtId="0" xfId="0" applyAlignment="1" applyBorder="1" applyFont="1">
      <alignment horizontal="center" vertical="center"/>
    </xf>
    <xf borderId="34" fillId="4" fontId="1" numFmtId="0" xfId="0" applyAlignment="1" applyBorder="1" applyFont="1">
      <alignment vertical="center"/>
    </xf>
    <xf borderId="35" fillId="0" fontId="3" numFmtId="0" xfId="0" applyBorder="1" applyFont="1"/>
    <xf borderId="36" fillId="0" fontId="3" numFmtId="0" xfId="0" applyBorder="1" applyFont="1"/>
    <xf borderId="37" fillId="2" fontId="10" numFmtId="0" xfId="0" applyAlignment="1" applyBorder="1" applyFont="1">
      <alignment horizontal="center" vertical="center"/>
    </xf>
    <xf borderId="38" fillId="4" fontId="1" numFmtId="0" xfId="0" applyAlignment="1" applyBorder="1" applyFont="1">
      <alignment vertical="center"/>
    </xf>
    <xf borderId="39" fillId="0" fontId="3" numFmtId="0" xfId="0" applyBorder="1" applyFont="1"/>
    <xf borderId="40" fillId="0" fontId="3" numFmtId="0" xfId="0" applyBorder="1" applyFont="1"/>
    <xf borderId="41" fillId="2" fontId="10" numFmtId="0" xfId="0" applyAlignment="1" applyBorder="1" applyFont="1">
      <alignment horizontal="center" vertical="center"/>
    </xf>
    <xf borderId="42" fillId="0" fontId="3" numFmtId="0" xfId="0" applyBorder="1" applyFont="1"/>
    <xf borderId="16" fillId="2" fontId="11" numFmtId="0" xfId="0" applyAlignment="1" applyBorder="1" applyFont="1">
      <alignment horizontal="center" vertical="center"/>
    </xf>
    <xf borderId="5" fillId="2" fontId="10" numFmtId="0" xfId="0" applyAlignment="1" applyBorder="1" applyFont="1">
      <alignment vertical="center"/>
    </xf>
    <xf borderId="4" fillId="2" fontId="9" numFmtId="0" xfId="0" applyAlignment="1" applyBorder="1" applyFont="1">
      <alignment horizontal="center" vertical="center"/>
    </xf>
    <xf borderId="4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vertical="center"/>
    </xf>
    <xf borderId="43" fillId="2" fontId="10" numFmtId="0" xfId="0" applyAlignment="1" applyBorder="1" applyFont="1">
      <alignment horizontal="center" vertical="center"/>
    </xf>
    <xf borderId="44" fillId="2" fontId="10" numFmtId="0" xfId="0" applyAlignment="1" applyBorder="1" applyFont="1">
      <alignment horizontal="center" vertical="center"/>
    </xf>
    <xf borderId="45" fillId="2" fontId="10" numFmtId="165" xfId="0" applyAlignment="1" applyBorder="1" applyFont="1" applyNumberFormat="1">
      <alignment horizontal="center" vertical="center"/>
    </xf>
    <xf borderId="43" fillId="2" fontId="10" numFmtId="0" xfId="0" applyAlignment="1" applyBorder="1" applyFont="1">
      <alignment vertical="center"/>
    </xf>
    <xf borderId="37" fillId="2" fontId="12" numFmtId="0" xfId="0" applyAlignment="1" applyBorder="1" applyFont="1">
      <alignment horizontal="center" vertical="center"/>
    </xf>
    <xf borderId="46" fillId="2" fontId="10" numFmtId="0" xfId="0" applyAlignment="1" applyBorder="1" applyFont="1">
      <alignment horizontal="center" vertical="center"/>
    </xf>
    <xf borderId="46" fillId="2" fontId="12" numFmtId="0" xfId="0" applyAlignment="1" applyBorder="1" applyFont="1">
      <alignment horizontal="center" vertical="center"/>
    </xf>
    <xf borderId="47" fillId="2" fontId="12" numFmtId="165" xfId="0" applyAlignment="1" applyBorder="1" applyFont="1" applyNumberFormat="1">
      <alignment horizontal="center" vertical="center"/>
    </xf>
    <xf borderId="4" fillId="2" fontId="13" numFmtId="0" xfId="0" applyAlignment="1" applyBorder="1" applyFont="1">
      <alignment vertical="center"/>
    </xf>
    <xf borderId="4" fillId="2" fontId="12" numFmtId="0" xfId="0" applyAlignment="1" applyBorder="1" applyFont="1">
      <alignment horizontal="center" vertical="center"/>
    </xf>
    <xf borderId="4" fillId="2" fontId="12" numFmtId="10" xfId="0" applyAlignment="1" applyBorder="1" applyFont="1" applyNumberFormat="1">
      <alignment horizontal="center" vertical="center"/>
    </xf>
    <xf borderId="4" fillId="5" fontId="5" numFmtId="165" xfId="0" applyAlignment="1" applyBorder="1" applyFill="1" applyFont="1" applyNumberFormat="1">
      <alignment vertical="center"/>
    </xf>
    <xf borderId="4" fillId="2" fontId="14" numFmtId="0" xfId="0" applyAlignment="1" applyBorder="1" applyFont="1">
      <alignment horizontal="right" vertical="top"/>
    </xf>
    <xf borderId="48" fillId="2" fontId="1" numFmtId="0" xfId="0" applyBorder="1" applyFont="1"/>
    <xf borderId="49" fillId="2" fontId="1" numFmtId="0" xfId="0" applyBorder="1" applyFont="1"/>
    <xf borderId="50" fillId="2" fontId="1" numFmtId="0" xfId="0" applyBorder="1" applyFont="1"/>
    <xf borderId="0" fillId="0" fontId="1" numFmtId="165" xfId="0" applyFont="1" applyNumberFormat="1"/>
    <xf borderId="4" fillId="3" fontId="5" numFmtId="0" xfId="0" applyAlignment="1" applyBorder="1" applyFont="1">
      <alignment horizontal="center" shrinkToFit="0" vertical="center" wrapText="1"/>
    </xf>
    <xf borderId="51" fillId="3" fontId="15" numFmtId="0" xfId="0" applyAlignment="1" applyBorder="1" applyFont="1">
      <alignment horizontal="center"/>
    </xf>
    <xf borderId="52" fillId="0" fontId="3" numFmtId="0" xfId="0" applyBorder="1" applyFont="1"/>
    <xf borderId="53" fillId="6" fontId="5" numFmtId="0" xfId="0" applyAlignment="1" applyBorder="1" applyFill="1" applyFont="1">
      <alignment horizontal="center" vertical="center"/>
    </xf>
    <xf borderId="54" fillId="0" fontId="3" numFmtId="0" xfId="0" applyBorder="1" applyFont="1"/>
    <xf borderId="55" fillId="6" fontId="5" numFmtId="0" xfId="0" applyAlignment="1" applyBorder="1" applyFont="1">
      <alignment horizontal="center" vertical="center"/>
    </xf>
    <xf borderId="53" fillId="6" fontId="5" numFmtId="14" xfId="0" applyAlignment="1" applyBorder="1" applyFont="1" applyNumberFormat="1">
      <alignment horizontal="center"/>
    </xf>
    <xf borderId="4" fillId="3" fontId="5" numFmtId="14" xfId="0" applyAlignment="1" applyBorder="1" applyFont="1" applyNumberFormat="1">
      <alignment horizontal="center"/>
    </xf>
    <xf borderId="51" fillId="3" fontId="5" numFmtId="0" xfId="0" applyAlignment="1" applyBorder="1" applyFont="1">
      <alignment horizontal="center" vertical="center"/>
    </xf>
    <xf borderId="55" fillId="6" fontId="5" numFmtId="165" xfId="0" applyAlignment="1" applyBorder="1" applyFont="1" applyNumberFormat="1">
      <alignment horizontal="center" vertical="center"/>
    </xf>
    <xf borderId="0" fillId="0" fontId="14" numFmtId="0" xfId="0" applyAlignment="1" applyFont="1">
      <alignment horizontal="right" vertical="top"/>
    </xf>
    <xf borderId="56" fillId="0" fontId="1" numFmtId="0" xfId="0" applyBorder="1" applyFont="1"/>
    <xf borderId="56" fillId="0" fontId="1" numFmtId="165" xfId="0" applyBorder="1" applyFont="1" applyNumberFormat="1"/>
    <xf borderId="57" fillId="0" fontId="3" numFmtId="0" xfId="0" applyBorder="1" applyFont="1"/>
    <xf borderId="7" fillId="0" fontId="1" numFmtId="0" xfId="0" applyAlignment="1" applyBorder="1" applyFont="1">
      <alignment horizontal="center"/>
    </xf>
    <xf borderId="58" fillId="0" fontId="1" numFmtId="0" xfId="0" applyBorder="1" applyFont="1"/>
    <xf borderId="59" fillId="0" fontId="5" numFmtId="0" xfId="0" applyAlignment="1" applyBorder="1" applyFont="1">
      <alignment horizontal="center" vertical="center"/>
    </xf>
    <xf borderId="39" fillId="0" fontId="5" numFmtId="0" xfId="0" applyAlignment="1" applyBorder="1" applyFont="1">
      <alignment horizontal="center" vertical="center"/>
    </xf>
    <xf borderId="39" fillId="0" fontId="5" numFmtId="0" xfId="0" applyAlignment="1" applyBorder="1" applyFont="1">
      <alignment horizontal="center" shrinkToFit="0" vertical="center" wrapText="1"/>
    </xf>
    <xf borderId="39" fillId="0" fontId="5" numFmtId="165" xfId="0" applyAlignment="1" applyBorder="1" applyFont="1" applyNumberFormat="1">
      <alignment horizontal="center" vertical="center"/>
    </xf>
    <xf borderId="60" fillId="0" fontId="16" numFmtId="0" xfId="0" applyAlignment="1" applyBorder="1" applyFont="1">
      <alignment horizontal="center" textRotation="90" vertical="center"/>
    </xf>
    <xf borderId="46" fillId="7" fontId="17" numFmtId="0" xfId="0" applyAlignment="1" applyBorder="1" applyFill="1" applyFont="1">
      <alignment horizontal="center" textRotation="90" vertical="center"/>
    </xf>
    <xf borderId="46" fillId="8" fontId="16" numFmtId="0" xfId="0" applyAlignment="1" applyBorder="1" applyFill="1" applyFont="1">
      <alignment horizontal="center" textRotation="90" vertical="center"/>
    </xf>
    <xf borderId="46" fillId="5" fontId="16" numFmtId="0" xfId="0" applyAlignment="1" applyBorder="1" applyFont="1">
      <alignment horizontal="center" textRotation="90" vertical="center"/>
    </xf>
    <xf borderId="46" fillId="9" fontId="16" numFmtId="0" xfId="0" applyAlignment="1" applyBorder="1" applyFill="1" applyFont="1">
      <alignment horizontal="center" textRotation="90" vertical="center"/>
    </xf>
    <xf borderId="46" fillId="10" fontId="16" numFmtId="0" xfId="0" applyAlignment="1" applyBorder="1" applyFill="1" applyFont="1">
      <alignment horizontal="center" textRotation="90" vertical="center"/>
    </xf>
    <xf borderId="46" fillId="11" fontId="16" numFmtId="0" xfId="0" applyAlignment="1" applyBorder="1" applyFill="1" applyFont="1">
      <alignment horizontal="center" textRotation="90" vertical="center"/>
    </xf>
    <xf borderId="46" fillId="12" fontId="16" numFmtId="0" xfId="0" applyAlignment="1" applyBorder="1" applyFill="1" applyFont="1">
      <alignment horizontal="center" textRotation="90" vertical="center"/>
    </xf>
    <xf borderId="46" fillId="13" fontId="16" numFmtId="0" xfId="0" applyAlignment="1" applyBorder="1" applyFill="1" applyFont="1">
      <alignment horizontal="center" textRotation="90" vertical="center"/>
    </xf>
    <xf borderId="46" fillId="14" fontId="16" numFmtId="0" xfId="0" applyAlignment="1" applyBorder="1" applyFill="1" applyFont="1">
      <alignment horizontal="center" textRotation="90" vertical="center"/>
    </xf>
    <xf borderId="46" fillId="15" fontId="16" numFmtId="0" xfId="0" applyAlignment="1" applyBorder="1" applyFill="1" applyFont="1">
      <alignment horizontal="center" textRotation="90" vertical="center"/>
    </xf>
    <xf borderId="46" fillId="6" fontId="16" numFmtId="0" xfId="0" applyAlignment="1" applyBorder="1" applyFont="1">
      <alignment horizontal="center" textRotation="90" vertical="center"/>
    </xf>
    <xf borderId="46" fillId="16" fontId="17" numFmtId="0" xfId="0" applyAlignment="1" applyBorder="1" applyFill="1" applyFont="1">
      <alignment horizontal="center" textRotation="90" vertical="center"/>
    </xf>
    <xf borderId="37" fillId="17" fontId="1" numFmtId="0" xfId="0" applyAlignment="1" applyBorder="1" applyFill="1" applyFont="1">
      <alignment horizontal="center" textRotation="90" vertical="center"/>
    </xf>
    <xf borderId="46" fillId="18" fontId="1" numFmtId="0" xfId="0" applyAlignment="1" applyBorder="1" applyFill="1" applyFont="1">
      <alignment horizontal="center" textRotation="90" vertical="center"/>
    </xf>
    <xf borderId="46" fillId="19" fontId="1" numFmtId="0" xfId="0" applyAlignment="1" applyBorder="1" applyFill="1" applyFont="1">
      <alignment horizontal="center" textRotation="90" vertical="center"/>
    </xf>
    <xf borderId="47" fillId="9" fontId="1" numFmtId="0" xfId="0" applyAlignment="1" applyBorder="1" applyFont="1">
      <alignment horizontal="center" textRotation="90" vertical="center"/>
    </xf>
    <xf borderId="61" fillId="0" fontId="5" numFmtId="165" xfId="0" applyAlignment="1" applyBorder="1" applyFont="1" applyNumberFormat="1">
      <alignment horizontal="center" shrinkToFit="0" vertical="center" wrapText="1"/>
    </xf>
    <xf borderId="62" fillId="7" fontId="18" numFmtId="0" xfId="0" applyAlignment="1" applyBorder="1" applyFont="1">
      <alignment horizontal="center" vertical="center"/>
    </xf>
    <xf borderId="63" fillId="7" fontId="1" numFmtId="0" xfId="0" applyBorder="1" applyFont="1"/>
    <xf borderId="64" fillId="0" fontId="3" numFmtId="0" xfId="0" applyBorder="1" applyFont="1"/>
    <xf borderId="65" fillId="0" fontId="3" numFmtId="0" xfId="0" applyBorder="1" applyFont="1"/>
    <xf borderId="66" fillId="0" fontId="19" numFmtId="0" xfId="0" applyAlignment="1" applyBorder="1" applyFont="1">
      <alignment horizontal="center"/>
    </xf>
    <xf borderId="67" fillId="0" fontId="19" numFmtId="0" xfId="0" applyAlignment="1" applyBorder="1" applyFont="1">
      <alignment horizontal="center"/>
    </xf>
    <xf borderId="68" fillId="0" fontId="20" numFmtId="0" xfId="0" applyAlignment="1" applyBorder="1" applyFont="1">
      <alignment horizontal="center"/>
    </xf>
    <xf borderId="69" fillId="0" fontId="19" numFmtId="0" xfId="0" applyAlignment="1" applyBorder="1" applyFont="1">
      <alignment horizontal="center"/>
    </xf>
    <xf borderId="70" fillId="0" fontId="19" numFmtId="165" xfId="0" applyAlignment="1" applyBorder="1" applyFont="1" applyNumberFormat="1">
      <alignment horizontal="center"/>
    </xf>
    <xf borderId="69" fillId="7" fontId="21" numFmtId="0" xfId="0" applyAlignment="1" applyBorder="1" applyFont="1">
      <alignment horizontal="center"/>
    </xf>
    <xf borderId="69" fillId="8" fontId="19" numFmtId="0" xfId="0" applyAlignment="1" applyBorder="1" applyFont="1">
      <alignment horizontal="center"/>
    </xf>
    <xf borderId="69" fillId="5" fontId="19" numFmtId="0" xfId="0" applyAlignment="1" applyBorder="1" applyFont="1">
      <alignment horizontal="center"/>
    </xf>
    <xf borderId="69" fillId="9" fontId="19" numFmtId="0" xfId="0" applyAlignment="1" applyBorder="1" applyFont="1">
      <alignment horizontal="center"/>
    </xf>
    <xf borderId="69" fillId="10" fontId="19" numFmtId="0" xfId="0" applyAlignment="1" applyBorder="1" applyFont="1">
      <alignment horizontal="center"/>
    </xf>
    <xf borderId="69" fillId="11" fontId="19" numFmtId="0" xfId="0" applyAlignment="1" applyBorder="1" applyFont="1">
      <alignment horizontal="center"/>
    </xf>
    <xf borderId="69" fillId="12" fontId="19" numFmtId="0" xfId="0" applyAlignment="1" applyBorder="1" applyFont="1">
      <alignment horizontal="center"/>
    </xf>
    <xf borderId="69" fillId="13" fontId="19" numFmtId="0" xfId="0" applyAlignment="1" applyBorder="1" applyFont="1">
      <alignment horizontal="center"/>
    </xf>
    <xf borderId="69" fillId="14" fontId="19" numFmtId="0" xfId="0" applyAlignment="1" applyBorder="1" applyFont="1">
      <alignment horizontal="center"/>
    </xf>
    <xf borderId="69" fillId="15" fontId="19" numFmtId="0" xfId="0" applyAlignment="1" applyBorder="1" applyFont="1">
      <alignment horizontal="center"/>
    </xf>
    <xf borderId="69" fillId="6" fontId="19" numFmtId="0" xfId="0" applyAlignment="1" applyBorder="1" applyFont="1">
      <alignment horizontal="center"/>
    </xf>
    <xf borderId="71" fillId="16" fontId="19" numFmtId="0" xfId="0" applyAlignment="1" applyBorder="1" applyFont="1">
      <alignment horizontal="center"/>
    </xf>
    <xf borderId="72" fillId="17" fontId="19" numFmtId="0" xfId="0" applyAlignment="1" applyBorder="1" applyFont="1">
      <alignment horizontal="center"/>
    </xf>
    <xf borderId="69" fillId="18" fontId="19" numFmtId="0" xfId="0" applyAlignment="1" applyBorder="1" applyFont="1">
      <alignment horizontal="center"/>
    </xf>
    <xf borderId="69" fillId="19" fontId="19" numFmtId="0" xfId="0" applyAlignment="1" applyBorder="1" applyFont="1">
      <alignment horizontal="center"/>
    </xf>
    <xf borderId="73" fillId="9" fontId="19" numFmtId="0" xfId="0" applyAlignment="1" applyBorder="1" applyFont="1">
      <alignment horizontal="center"/>
    </xf>
    <xf borderId="74" fillId="0" fontId="22" numFmtId="0" xfId="0" applyAlignment="1" applyBorder="1" applyFont="1">
      <alignment horizontal="center"/>
    </xf>
    <xf borderId="75" fillId="0" fontId="22" numFmtId="165" xfId="0" applyAlignment="1" applyBorder="1" applyFont="1" applyNumberFormat="1">
      <alignment horizontal="center"/>
    </xf>
    <xf borderId="76" fillId="0" fontId="19" numFmtId="0" xfId="0" applyAlignment="1" applyBorder="1" applyFont="1">
      <alignment horizontal="center"/>
    </xf>
    <xf borderId="53" fillId="0" fontId="19" numFmtId="0" xfId="0" applyAlignment="1" applyBorder="1" applyFont="1">
      <alignment horizontal="center"/>
    </xf>
    <xf borderId="77" fillId="0" fontId="20" numFmtId="0" xfId="0" applyAlignment="1" applyBorder="1" applyFont="1">
      <alignment horizontal="center"/>
    </xf>
    <xf borderId="78" fillId="0" fontId="19" numFmtId="0" xfId="0" applyAlignment="1" applyBorder="1" applyFont="1">
      <alignment horizontal="center"/>
    </xf>
    <xf borderId="79" fillId="0" fontId="19" numFmtId="165" xfId="0" applyAlignment="1" applyBorder="1" applyFont="1" applyNumberFormat="1">
      <alignment horizontal="center"/>
    </xf>
    <xf borderId="77" fillId="0" fontId="19" numFmtId="0" xfId="0" applyAlignment="1" applyBorder="1" applyFont="1">
      <alignment horizontal="center"/>
    </xf>
    <xf borderId="80" fillId="7" fontId="21" numFmtId="0" xfId="0" applyAlignment="1" applyBorder="1" applyFont="1">
      <alignment horizontal="center"/>
    </xf>
    <xf borderId="80" fillId="8" fontId="19" numFmtId="0" xfId="0" applyAlignment="1" applyBorder="1" applyFont="1">
      <alignment horizontal="center"/>
    </xf>
    <xf borderId="80" fillId="5" fontId="19" numFmtId="0" xfId="0" applyAlignment="1" applyBorder="1" applyFont="1">
      <alignment horizontal="center"/>
    </xf>
    <xf borderId="80" fillId="9" fontId="19" numFmtId="0" xfId="0" applyAlignment="1" applyBorder="1" applyFont="1">
      <alignment horizontal="center"/>
    </xf>
    <xf borderId="80" fillId="10" fontId="19" numFmtId="0" xfId="0" applyAlignment="1" applyBorder="1" applyFont="1">
      <alignment horizontal="center"/>
    </xf>
    <xf borderId="80" fillId="11" fontId="19" numFmtId="0" xfId="0" applyAlignment="1" applyBorder="1" applyFont="1">
      <alignment horizontal="center"/>
    </xf>
    <xf borderId="80" fillId="12" fontId="19" numFmtId="0" xfId="0" applyAlignment="1" applyBorder="1" applyFont="1">
      <alignment horizontal="center"/>
    </xf>
    <xf borderId="80" fillId="13" fontId="19" numFmtId="0" xfId="0" applyAlignment="1" applyBorder="1" applyFont="1">
      <alignment horizontal="center"/>
    </xf>
    <xf borderId="80" fillId="14" fontId="19" numFmtId="0" xfId="0" applyAlignment="1" applyBorder="1" applyFont="1">
      <alignment horizontal="center"/>
    </xf>
    <xf borderId="80" fillId="15" fontId="19" numFmtId="0" xfId="0" applyAlignment="1" applyBorder="1" applyFont="1">
      <alignment horizontal="center"/>
    </xf>
    <xf borderId="80" fillId="6" fontId="19" numFmtId="0" xfId="0" applyAlignment="1" applyBorder="1" applyFont="1">
      <alignment horizontal="center"/>
    </xf>
    <xf borderId="81" fillId="16" fontId="19" numFmtId="0" xfId="0" applyAlignment="1" applyBorder="1" applyFont="1">
      <alignment horizontal="center"/>
    </xf>
    <xf borderId="82" fillId="17" fontId="19" numFmtId="0" xfId="0" applyAlignment="1" applyBorder="1" applyFont="1">
      <alignment horizontal="center"/>
    </xf>
    <xf borderId="80" fillId="18" fontId="19" numFmtId="0" xfId="0" applyAlignment="1" applyBorder="1" applyFont="1">
      <alignment horizontal="center"/>
    </xf>
    <xf borderId="80" fillId="19" fontId="19" numFmtId="0" xfId="0" applyAlignment="1" applyBorder="1" applyFont="1">
      <alignment horizontal="center"/>
    </xf>
    <xf borderId="83" fillId="9" fontId="19" numFmtId="0" xfId="0" applyAlignment="1" applyBorder="1" applyFont="1">
      <alignment horizontal="center"/>
    </xf>
    <xf borderId="84" fillId="0" fontId="19" numFmtId="0" xfId="0" applyAlignment="1" applyBorder="1" applyFont="1">
      <alignment horizontal="center"/>
    </xf>
    <xf borderId="59" fillId="0" fontId="19" numFmtId="0" xfId="0" applyAlignment="1" applyBorder="1" applyFont="1">
      <alignment horizontal="center"/>
    </xf>
    <xf borderId="61" fillId="0" fontId="20" numFmtId="0" xfId="0" applyAlignment="1" applyBorder="1" applyFont="1">
      <alignment horizontal="center"/>
    </xf>
    <xf borderId="85" fillId="0" fontId="19" numFmtId="0" xfId="0" applyAlignment="1" applyBorder="1" applyFont="1">
      <alignment horizontal="center"/>
    </xf>
    <xf borderId="86" fillId="0" fontId="19" numFmtId="165" xfId="0" applyAlignment="1" applyBorder="1" applyFont="1" applyNumberFormat="1">
      <alignment horizontal="center"/>
    </xf>
    <xf borderId="61" fillId="0" fontId="19" numFmtId="0" xfId="0" applyAlignment="1" applyBorder="1" applyFont="1">
      <alignment horizontal="center"/>
    </xf>
    <xf borderId="85" fillId="7" fontId="21" numFmtId="0" xfId="0" applyAlignment="1" applyBorder="1" applyFont="1">
      <alignment horizontal="center"/>
    </xf>
    <xf borderId="85" fillId="8" fontId="19" numFmtId="0" xfId="0" applyAlignment="1" applyBorder="1" applyFont="1">
      <alignment horizontal="center"/>
    </xf>
    <xf borderId="85" fillId="5" fontId="19" numFmtId="0" xfId="0" applyAlignment="1" applyBorder="1" applyFont="1">
      <alignment horizontal="center"/>
    </xf>
    <xf borderId="85" fillId="9" fontId="19" numFmtId="0" xfId="0" applyAlignment="1" applyBorder="1" applyFont="1">
      <alignment horizontal="center"/>
    </xf>
    <xf borderId="85" fillId="10" fontId="19" numFmtId="0" xfId="0" applyAlignment="1" applyBorder="1" applyFont="1">
      <alignment horizontal="center"/>
    </xf>
    <xf borderId="85" fillId="11" fontId="19" numFmtId="0" xfId="0" applyAlignment="1" applyBorder="1" applyFont="1">
      <alignment horizontal="center"/>
    </xf>
    <xf borderId="85" fillId="12" fontId="19" numFmtId="0" xfId="0" applyAlignment="1" applyBorder="1" applyFont="1">
      <alignment horizontal="center"/>
    </xf>
    <xf borderId="85" fillId="13" fontId="19" numFmtId="0" xfId="0" applyAlignment="1" applyBorder="1" applyFont="1">
      <alignment horizontal="center"/>
    </xf>
    <xf borderId="85" fillId="14" fontId="19" numFmtId="0" xfId="0" applyAlignment="1" applyBorder="1" applyFont="1">
      <alignment horizontal="center"/>
    </xf>
    <xf borderId="85" fillId="15" fontId="19" numFmtId="0" xfId="0" applyAlignment="1" applyBorder="1" applyFont="1">
      <alignment horizontal="center"/>
    </xf>
    <xf borderId="85" fillId="6" fontId="19" numFmtId="0" xfId="0" applyAlignment="1" applyBorder="1" applyFont="1">
      <alignment horizontal="center"/>
    </xf>
    <xf borderId="87" fillId="16" fontId="19" numFmtId="0" xfId="0" applyAlignment="1" applyBorder="1" applyFont="1">
      <alignment horizontal="center"/>
    </xf>
    <xf borderId="88" fillId="17" fontId="19" numFmtId="0" xfId="0" applyAlignment="1" applyBorder="1" applyFont="1">
      <alignment horizontal="center"/>
    </xf>
    <xf borderId="85" fillId="18" fontId="19" numFmtId="0" xfId="0" applyAlignment="1" applyBorder="1" applyFont="1">
      <alignment horizontal="center"/>
    </xf>
    <xf borderId="85" fillId="19" fontId="19" numFmtId="0" xfId="0" applyAlignment="1" applyBorder="1" applyFont="1">
      <alignment horizontal="center"/>
    </xf>
    <xf borderId="89" fillId="9" fontId="19" numFmtId="0" xfId="0" applyAlignment="1" applyBorder="1" applyFont="1">
      <alignment horizontal="center"/>
    </xf>
    <xf borderId="90" fillId="0" fontId="22" numFmtId="0" xfId="0" applyAlignment="1" applyBorder="1" applyFont="1">
      <alignment horizontal="center"/>
    </xf>
    <xf borderId="91" fillId="0" fontId="19" numFmtId="0" xfId="0" applyAlignment="1" applyBorder="1" applyFont="1">
      <alignment horizontal="center"/>
    </xf>
    <xf borderId="92" fillId="0" fontId="19" numFmtId="165" xfId="0" applyAlignment="1" applyBorder="1" applyFont="1" applyNumberFormat="1">
      <alignment horizontal="center"/>
    </xf>
    <xf borderId="13" fillId="0" fontId="22" numFmtId="0" xfId="0" applyAlignment="1" applyBorder="1" applyFont="1">
      <alignment horizontal="center"/>
    </xf>
    <xf borderId="93" fillId="0" fontId="19" numFmtId="0" xfId="0" applyAlignment="1" applyBorder="1" applyFont="1">
      <alignment horizontal="center"/>
    </xf>
    <xf borderId="54" fillId="0" fontId="20" numFmtId="0" xfId="0" applyAlignment="1" applyBorder="1" applyFont="1">
      <alignment horizontal="center"/>
    </xf>
    <xf borderId="55" fillId="0" fontId="19" numFmtId="0" xfId="0" applyAlignment="1" applyBorder="1" applyFont="1">
      <alignment horizontal="center"/>
    </xf>
    <xf borderId="94" fillId="0" fontId="19" numFmtId="165" xfId="0" applyAlignment="1" applyBorder="1" applyFont="1" applyNumberFormat="1">
      <alignment horizontal="center"/>
    </xf>
    <xf borderId="55" fillId="7" fontId="21" numFmtId="0" xfId="0" applyAlignment="1" applyBorder="1" applyFont="1">
      <alignment horizontal="center"/>
    </xf>
    <xf borderId="55" fillId="8" fontId="19" numFmtId="0" xfId="0" applyAlignment="1" applyBorder="1" applyFont="1">
      <alignment horizontal="center"/>
    </xf>
    <xf borderId="55" fillId="5" fontId="19" numFmtId="0" xfId="0" applyAlignment="1" applyBorder="1" applyFont="1">
      <alignment horizontal="center"/>
    </xf>
    <xf borderId="55" fillId="9" fontId="19" numFmtId="0" xfId="0" applyAlignment="1" applyBorder="1" applyFont="1">
      <alignment horizontal="center"/>
    </xf>
    <xf borderId="55" fillId="10" fontId="19" numFmtId="0" xfId="0" applyAlignment="1" applyBorder="1" applyFont="1">
      <alignment horizontal="center"/>
    </xf>
    <xf borderId="55" fillId="11" fontId="19" numFmtId="0" xfId="0" applyAlignment="1" applyBorder="1" applyFont="1">
      <alignment horizontal="center"/>
    </xf>
    <xf borderId="55" fillId="12" fontId="19" numFmtId="0" xfId="0" applyAlignment="1" applyBorder="1" applyFont="1">
      <alignment horizontal="center"/>
    </xf>
    <xf borderId="55" fillId="13" fontId="19" numFmtId="0" xfId="0" applyAlignment="1" applyBorder="1" applyFont="1">
      <alignment horizontal="center"/>
    </xf>
    <xf borderId="55" fillId="14" fontId="19" numFmtId="0" xfId="0" applyAlignment="1" applyBorder="1" applyFont="1">
      <alignment horizontal="center"/>
    </xf>
    <xf borderId="55" fillId="15" fontId="19" numFmtId="0" xfId="0" applyAlignment="1" applyBorder="1" applyFont="1">
      <alignment horizontal="center"/>
    </xf>
    <xf borderId="55" fillId="6" fontId="19" numFmtId="0" xfId="0" applyAlignment="1" applyBorder="1" applyFont="1">
      <alignment horizontal="center"/>
    </xf>
    <xf borderId="95" fillId="16" fontId="19" numFmtId="0" xfId="0" applyAlignment="1" applyBorder="1" applyFont="1">
      <alignment horizontal="center"/>
    </xf>
    <xf borderId="96" fillId="17" fontId="19" numFmtId="0" xfId="0" applyAlignment="1" applyBorder="1" applyFont="1">
      <alignment horizontal="center"/>
    </xf>
    <xf borderId="55" fillId="18" fontId="19" numFmtId="0" xfId="0" applyAlignment="1" applyBorder="1" applyFont="1">
      <alignment horizontal="center"/>
    </xf>
    <xf borderId="55" fillId="19" fontId="19" numFmtId="0" xfId="0" applyAlignment="1" applyBorder="1" applyFont="1">
      <alignment horizontal="center"/>
    </xf>
    <xf borderId="97" fillId="0" fontId="19" numFmtId="0" xfId="0" applyAlignment="1" applyBorder="1" applyFont="1">
      <alignment horizontal="center"/>
    </xf>
    <xf borderId="98" fillId="17" fontId="19" numFmtId="0" xfId="0" applyAlignment="1" applyBorder="1" applyFont="1">
      <alignment horizontal="center"/>
    </xf>
    <xf borderId="99" fillId="9" fontId="19" numFmtId="0" xfId="0" applyAlignment="1" applyBorder="1" applyFont="1">
      <alignment horizontal="center"/>
    </xf>
    <xf borderId="9" fillId="0" fontId="22" numFmtId="0" xfId="0" applyAlignment="1" applyBorder="1" applyFont="1">
      <alignment horizontal="center"/>
    </xf>
    <xf borderId="54" fillId="0" fontId="19" numFmtId="0" xfId="0" applyAlignment="1" applyBorder="1" applyFont="1">
      <alignment horizontal="center"/>
    </xf>
    <xf borderId="100" fillId="9" fontId="19" numFmtId="0" xfId="0" applyAlignment="1" applyBorder="1" applyFont="1">
      <alignment horizontal="center"/>
    </xf>
    <xf borderId="101" fillId="0" fontId="19" numFmtId="0" xfId="0" applyAlignment="1" applyBorder="1" applyFont="1">
      <alignment horizontal="center"/>
    </xf>
    <xf borderId="102" fillId="0" fontId="19" numFmtId="0" xfId="0" applyAlignment="1" applyBorder="1" applyFont="1">
      <alignment horizontal="center"/>
    </xf>
    <xf borderId="103" fillId="0" fontId="20" numFmtId="0" xfId="0" applyAlignment="1" applyBorder="1" applyFont="1">
      <alignment horizontal="center"/>
    </xf>
    <xf borderId="104" fillId="0" fontId="19" numFmtId="0" xfId="0" applyAlignment="1" applyBorder="1" applyFont="1">
      <alignment horizontal="center"/>
    </xf>
    <xf borderId="105" fillId="0" fontId="19" numFmtId="165" xfId="0" applyAlignment="1" applyBorder="1" applyFont="1" applyNumberFormat="1">
      <alignment horizontal="center"/>
    </xf>
    <xf borderId="103" fillId="0" fontId="19" numFmtId="0" xfId="0" applyAlignment="1" applyBorder="1" applyFont="1">
      <alignment horizontal="center"/>
    </xf>
    <xf borderId="106" fillId="7" fontId="21" numFmtId="0" xfId="0" applyAlignment="1" applyBorder="1" applyFont="1">
      <alignment horizontal="center"/>
    </xf>
    <xf borderId="106" fillId="8" fontId="19" numFmtId="0" xfId="0" applyAlignment="1" applyBorder="1" applyFont="1">
      <alignment horizontal="center"/>
    </xf>
    <xf borderId="106" fillId="5" fontId="19" numFmtId="0" xfId="0" applyAlignment="1" applyBorder="1" applyFont="1">
      <alignment horizontal="center"/>
    </xf>
    <xf borderId="106" fillId="9" fontId="19" numFmtId="0" xfId="0" applyAlignment="1" applyBorder="1" applyFont="1">
      <alignment horizontal="center"/>
    </xf>
    <xf borderId="106" fillId="10" fontId="19" numFmtId="0" xfId="0" applyAlignment="1" applyBorder="1" applyFont="1">
      <alignment horizontal="center"/>
    </xf>
    <xf borderId="106" fillId="11" fontId="19" numFmtId="0" xfId="0" applyAlignment="1" applyBorder="1" applyFont="1">
      <alignment horizontal="center"/>
    </xf>
    <xf borderId="106" fillId="12" fontId="19" numFmtId="0" xfId="0" applyAlignment="1" applyBorder="1" applyFont="1">
      <alignment horizontal="center"/>
    </xf>
    <xf borderId="106" fillId="13" fontId="19" numFmtId="0" xfId="0" applyAlignment="1" applyBorder="1" applyFont="1">
      <alignment horizontal="center"/>
    </xf>
    <xf borderId="106" fillId="14" fontId="19" numFmtId="0" xfId="0" applyAlignment="1" applyBorder="1" applyFont="1">
      <alignment horizontal="center"/>
    </xf>
    <xf borderId="106" fillId="15" fontId="19" numFmtId="0" xfId="0" applyAlignment="1" applyBorder="1" applyFont="1">
      <alignment horizontal="center"/>
    </xf>
    <xf borderId="106" fillId="6" fontId="19" numFmtId="0" xfId="0" applyAlignment="1" applyBorder="1" applyFont="1">
      <alignment horizontal="center"/>
    </xf>
    <xf borderId="107" fillId="16" fontId="19" numFmtId="0" xfId="0" applyAlignment="1" applyBorder="1" applyFont="1">
      <alignment horizontal="center"/>
    </xf>
    <xf borderId="108" fillId="17" fontId="19" numFmtId="0" xfId="0" applyAlignment="1" applyBorder="1" applyFont="1">
      <alignment horizontal="center"/>
    </xf>
    <xf borderId="106" fillId="18" fontId="19" numFmtId="0" xfId="0" applyAlignment="1" applyBorder="1" applyFont="1">
      <alignment horizontal="center"/>
    </xf>
    <xf borderId="106" fillId="19" fontId="19" numFmtId="0" xfId="0" applyAlignment="1" applyBorder="1" applyFont="1">
      <alignment horizontal="center"/>
    </xf>
    <xf borderId="109" fillId="9" fontId="19" numFmtId="0" xfId="0" applyAlignment="1" applyBorder="1" applyFont="1">
      <alignment horizontal="center"/>
    </xf>
    <xf borderId="110" fillId="0" fontId="22" numFmtId="165" xfId="0" applyAlignment="1" applyBorder="1" applyFont="1" applyNumberFormat="1">
      <alignment horizontal="center"/>
    </xf>
    <xf borderId="111" fillId="3" fontId="19" numFmtId="0" xfId="0" applyAlignment="1" applyBorder="1" applyFont="1">
      <alignment horizontal="center"/>
    </xf>
    <xf borderId="111" fillId="3" fontId="20" numFmtId="0" xfId="0" applyAlignment="1" applyBorder="1" applyFont="1">
      <alignment horizontal="center"/>
    </xf>
    <xf borderId="111" fillId="3" fontId="19" numFmtId="165" xfId="0" applyAlignment="1" applyBorder="1" applyFont="1" applyNumberFormat="1">
      <alignment horizontal="center"/>
    </xf>
    <xf borderId="111" fillId="3" fontId="21" numFmtId="0" xfId="0" applyAlignment="1" applyBorder="1" applyFont="1">
      <alignment horizontal="center"/>
    </xf>
    <xf borderId="111" fillId="3" fontId="22" numFmtId="0" xfId="0" applyAlignment="1" applyBorder="1" applyFont="1">
      <alignment horizontal="center"/>
    </xf>
    <xf borderId="111" fillId="3" fontId="22" numFmtId="165" xfId="0" applyAlignment="1" applyBorder="1" applyFont="1" applyNumberFormat="1">
      <alignment horizontal="center"/>
    </xf>
    <xf borderId="112" fillId="7" fontId="23" numFmtId="0" xfId="0" applyAlignment="1" applyBorder="1" applyFont="1">
      <alignment horizontal="center" vertical="center"/>
    </xf>
    <xf borderId="51" fillId="7" fontId="19" numFmtId="0" xfId="0" applyBorder="1" applyFont="1"/>
    <xf borderId="4" fillId="7" fontId="22" numFmtId="0" xfId="0" applyBorder="1" applyFont="1"/>
    <xf borderId="113" fillId="7" fontId="22" numFmtId="165" xfId="0" applyBorder="1" applyFont="1" applyNumberFormat="1"/>
    <xf borderId="114" fillId="0" fontId="19" numFmtId="165" xfId="0" applyAlignment="1" applyBorder="1" applyFont="1" applyNumberFormat="1">
      <alignment horizontal="center"/>
    </xf>
    <xf borderId="73" fillId="16" fontId="19" numFmtId="0" xfId="0" applyAlignment="1" applyBorder="1" applyFont="1">
      <alignment horizontal="center"/>
    </xf>
    <xf borderId="100" fillId="16" fontId="19" numFmtId="0" xfId="0" applyAlignment="1" applyBorder="1" applyFont="1">
      <alignment horizontal="center"/>
    </xf>
    <xf borderId="89" fillId="16" fontId="19" numFmtId="0" xfId="0" applyAlignment="1" applyBorder="1" applyFont="1">
      <alignment horizontal="center"/>
    </xf>
    <xf borderId="83" fillId="16" fontId="19" numFmtId="0" xfId="0" applyAlignment="1" applyBorder="1" applyFont="1">
      <alignment horizontal="center"/>
    </xf>
    <xf borderId="115" fillId="0" fontId="19" numFmtId="0" xfId="0" applyAlignment="1" applyBorder="1" applyFont="1">
      <alignment horizontal="center"/>
    </xf>
    <xf borderId="116" fillId="0" fontId="19" numFmtId="0" xfId="0" applyAlignment="1" applyBorder="1" applyFont="1">
      <alignment horizontal="center"/>
    </xf>
    <xf borderId="117" fillId="0" fontId="20" numFmtId="0" xfId="0" applyAlignment="1" applyBorder="1" applyFont="1">
      <alignment horizontal="center"/>
    </xf>
    <xf borderId="118" fillId="0" fontId="19" numFmtId="0" xfId="0" applyAlignment="1" applyBorder="1" applyFont="1">
      <alignment horizontal="center"/>
    </xf>
    <xf borderId="116" fillId="0" fontId="19" numFmtId="165" xfId="0" applyAlignment="1" applyBorder="1" applyFont="1" applyNumberFormat="1">
      <alignment horizontal="center"/>
    </xf>
    <xf borderId="119" fillId="0" fontId="19" numFmtId="0" xfId="0" applyAlignment="1" applyBorder="1" applyFont="1">
      <alignment horizontal="center"/>
    </xf>
    <xf borderId="120" fillId="7" fontId="21" numFmtId="0" xfId="0" applyAlignment="1" applyBorder="1" applyFont="1">
      <alignment horizontal="center"/>
    </xf>
    <xf borderId="120" fillId="8" fontId="19" numFmtId="0" xfId="0" applyAlignment="1" applyBorder="1" applyFont="1">
      <alignment horizontal="center"/>
    </xf>
    <xf borderId="120" fillId="5" fontId="19" numFmtId="0" xfId="0" applyAlignment="1" applyBorder="1" applyFont="1">
      <alignment horizontal="center"/>
    </xf>
    <xf borderId="120" fillId="9" fontId="19" numFmtId="0" xfId="0" applyAlignment="1" applyBorder="1" applyFont="1">
      <alignment horizontal="center"/>
    </xf>
    <xf borderId="120" fillId="10" fontId="19" numFmtId="0" xfId="0" applyAlignment="1" applyBorder="1" applyFont="1">
      <alignment horizontal="center"/>
    </xf>
    <xf borderId="120" fillId="11" fontId="19" numFmtId="0" xfId="0" applyAlignment="1" applyBorder="1" applyFont="1">
      <alignment horizontal="center"/>
    </xf>
    <xf borderId="120" fillId="12" fontId="19" numFmtId="0" xfId="0" applyAlignment="1" applyBorder="1" applyFont="1">
      <alignment horizontal="center"/>
    </xf>
    <xf borderId="120" fillId="13" fontId="19" numFmtId="0" xfId="0" applyAlignment="1" applyBorder="1" applyFont="1">
      <alignment horizontal="center"/>
    </xf>
    <xf borderId="120" fillId="14" fontId="19" numFmtId="0" xfId="0" applyAlignment="1" applyBorder="1" applyFont="1">
      <alignment horizontal="center"/>
    </xf>
    <xf borderId="120" fillId="15" fontId="19" numFmtId="0" xfId="0" applyAlignment="1" applyBorder="1" applyFont="1">
      <alignment horizontal="center"/>
    </xf>
    <xf borderId="120" fillId="6" fontId="19" numFmtId="0" xfId="0" applyAlignment="1" applyBorder="1" applyFont="1">
      <alignment horizontal="center"/>
    </xf>
    <xf borderId="121" fillId="16" fontId="19" numFmtId="0" xfId="0" applyAlignment="1" applyBorder="1" applyFont="1">
      <alignment horizontal="center"/>
    </xf>
    <xf borderId="122" fillId="17" fontId="19" numFmtId="0" xfId="0" applyAlignment="1" applyBorder="1" applyFont="1">
      <alignment horizontal="center"/>
    </xf>
    <xf borderId="120" fillId="18" fontId="19" numFmtId="0" xfId="0" applyAlignment="1" applyBorder="1" applyFont="1">
      <alignment horizontal="center"/>
    </xf>
    <xf borderId="120" fillId="19" fontId="19" numFmtId="0" xfId="0" applyAlignment="1" applyBorder="1" applyFont="1">
      <alignment horizontal="center"/>
    </xf>
    <xf borderId="123" fillId="0" fontId="22" numFmtId="0" xfId="0" applyAlignment="1" applyBorder="1" applyFont="1">
      <alignment horizontal="center"/>
    </xf>
    <xf borderId="124" fillId="7" fontId="23" numFmtId="0" xfId="0" applyAlignment="1" applyBorder="1" applyFont="1">
      <alignment horizontal="center" vertical="center"/>
    </xf>
    <xf borderId="125" fillId="7" fontId="22" numFmtId="165" xfId="0" applyBorder="1" applyFont="1" applyNumberFormat="1"/>
    <xf borderId="126" fillId="0" fontId="19" numFmtId="0" xfId="0" applyAlignment="1" applyBorder="1" applyFont="1">
      <alignment horizontal="center"/>
    </xf>
    <xf borderId="127" fillId="0" fontId="19" numFmtId="0" xfId="0" applyAlignment="1" applyBorder="1" applyFont="1">
      <alignment horizontal="center"/>
    </xf>
    <xf borderId="128" fillId="0" fontId="20" numFmtId="0" xfId="0" applyAlignment="1" applyBorder="1" applyFont="1">
      <alignment horizontal="center"/>
    </xf>
    <xf borderId="129" fillId="0" fontId="19" numFmtId="0" xfId="0" applyAlignment="1" applyBorder="1" applyFont="1">
      <alignment horizontal="center"/>
    </xf>
    <xf borderId="130" fillId="0" fontId="19" numFmtId="165" xfId="0" applyAlignment="1" applyBorder="1" applyFont="1" applyNumberFormat="1">
      <alignment horizontal="center"/>
    </xf>
    <xf borderId="128" fillId="0" fontId="19" numFmtId="0" xfId="0" applyAlignment="1" applyBorder="1" applyFont="1">
      <alignment horizontal="center"/>
    </xf>
    <xf borderId="129" fillId="7" fontId="21" numFmtId="0" xfId="0" applyAlignment="1" applyBorder="1" applyFont="1">
      <alignment horizontal="center"/>
    </xf>
    <xf borderId="129" fillId="8" fontId="19" numFmtId="0" xfId="0" applyAlignment="1" applyBorder="1" applyFont="1">
      <alignment horizontal="center"/>
    </xf>
    <xf borderId="129" fillId="5" fontId="19" numFmtId="0" xfId="0" applyAlignment="1" applyBorder="1" applyFont="1">
      <alignment horizontal="center"/>
    </xf>
    <xf borderId="129" fillId="9" fontId="19" numFmtId="0" xfId="0" applyAlignment="1" applyBorder="1" applyFont="1">
      <alignment horizontal="center"/>
    </xf>
    <xf borderId="129" fillId="10" fontId="19" numFmtId="0" xfId="0" applyAlignment="1" applyBorder="1" applyFont="1">
      <alignment horizontal="center"/>
    </xf>
    <xf borderId="129" fillId="11" fontId="19" numFmtId="0" xfId="0" applyAlignment="1" applyBorder="1" applyFont="1">
      <alignment horizontal="center"/>
    </xf>
    <xf borderId="129" fillId="12" fontId="19" numFmtId="0" xfId="0" applyAlignment="1" applyBorder="1" applyFont="1">
      <alignment horizontal="center"/>
    </xf>
    <xf borderId="129" fillId="13" fontId="19" numFmtId="0" xfId="0" applyAlignment="1" applyBorder="1" applyFont="1">
      <alignment horizontal="center"/>
    </xf>
    <xf borderId="129" fillId="14" fontId="19" numFmtId="0" xfId="0" applyAlignment="1" applyBorder="1" applyFont="1">
      <alignment horizontal="center"/>
    </xf>
    <xf borderId="129" fillId="15" fontId="19" numFmtId="0" xfId="0" applyAlignment="1" applyBorder="1" applyFont="1">
      <alignment horizontal="center"/>
    </xf>
    <xf borderId="129" fillId="6" fontId="19" numFmtId="0" xfId="0" applyAlignment="1" applyBorder="1" applyFont="1">
      <alignment horizontal="center"/>
    </xf>
    <xf borderId="131" fillId="16" fontId="19" numFmtId="0" xfId="0" applyAlignment="1" applyBorder="1" applyFont="1">
      <alignment horizontal="center"/>
    </xf>
    <xf borderId="132" fillId="17" fontId="19" numFmtId="0" xfId="0" applyAlignment="1" applyBorder="1" applyFont="1">
      <alignment horizontal="center"/>
    </xf>
    <xf borderId="129" fillId="18" fontId="19" numFmtId="0" xfId="0" applyAlignment="1" applyBorder="1" applyFont="1">
      <alignment horizontal="center"/>
    </xf>
    <xf borderId="129" fillId="19" fontId="19" numFmtId="0" xfId="0" applyAlignment="1" applyBorder="1" applyFont="1">
      <alignment horizontal="center"/>
    </xf>
    <xf borderId="131" fillId="9" fontId="19" numFmtId="0" xfId="0" applyAlignment="1" applyBorder="1" applyFont="1">
      <alignment horizontal="center"/>
    </xf>
    <xf borderId="133" fillId="0" fontId="22" numFmtId="165" xfId="0" applyAlignment="1" applyBorder="1" applyFont="1" applyNumberFormat="1">
      <alignment horizontal="center"/>
    </xf>
    <xf borderId="0" fillId="0" fontId="1" numFmtId="0" xfId="0" applyAlignment="1" applyFont="1">
      <alignment vertical="center"/>
    </xf>
    <xf borderId="77" fillId="0" fontId="24" numFmtId="0" xfId="0" applyAlignment="1" applyBorder="1" applyFont="1">
      <alignment horizontal="center" vertical="center"/>
    </xf>
    <xf borderId="80" fillId="20" fontId="19" numFmtId="0" xfId="0" applyAlignment="1" applyBorder="1" applyFill="1" applyFont="1">
      <alignment horizontal="center"/>
    </xf>
    <xf borderId="83" fillId="20" fontId="19" numFmtId="0" xfId="0" applyAlignment="1" applyBorder="1" applyFont="1">
      <alignment horizontal="center"/>
    </xf>
    <xf borderId="82" fillId="20" fontId="19" numFmtId="0" xfId="0" applyAlignment="1" applyBorder="1" applyFont="1">
      <alignment horizontal="center"/>
    </xf>
    <xf borderId="54" fillId="0" fontId="24" numFmtId="0" xfId="0" applyAlignment="1" applyBorder="1" applyFont="1">
      <alignment horizontal="center" vertical="center"/>
    </xf>
    <xf borderId="55" fillId="20" fontId="19" numFmtId="0" xfId="0" applyAlignment="1" applyBorder="1" applyFont="1">
      <alignment horizontal="center"/>
    </xf>
    <xf borderId="100" fillId="20" fontId="19" numFmtId="0" xfId="0" applyAlignment="1" applyBorder="1" applyFont="1">
      <alignment horizontal="center"/>
    </xf>
    <xf borderId="96" fillId="20" fontId="19" numFmtId="0" xfId="0" applyAlignment="1" applyBorder="1" applyFont="1">
      <alignment horizontal="center"/>
    </xf>
    <xf borderId="61" fillId="0" fontId="24" numFmtId="0" xfId="0" applyAlignment="1" applyBorder="1" applyFont="1">
      <alignment horizontal="center" vertical="center"/>
    </xf>
    <xf borderId="85" fillId="20" fontId="19" numFmtId="0" xfId="0" applyAlignment="1" applyBorder="1" applyFont="1">
      <alignment horizontal="center"/>
    </xf>
    <xf borderId="89" fillId="20" fontId="19" numFmtId="0" xfId="0" applyAlignment="1" applyBorder="1" applyFont="1">
      <alignment horizontal="center"/>
    </xf>
    <xf borderId="88" fillId="20" fontId="19" numFmtId="0" xfId="0" applyAlignment="1" applyBorder="1" applyFont="1">
      <alignment horizontal="center"/>
    </xf>
    <xf borderId="0" fillId="0" fontId="1" numFmtId="165" xfId="0" applyAlignment="1" applyFont="1" applyNumberFormat="1">
      <alignment vertical="center"/>
    </xf>
    <xf borderId="4" fillId="3" fontId="19" numFmtId="0" xfId="0" applyBorder="1" applyFont="1"/>
    <xf borderId="4" fillId="3" fontId="22" numFmtId="0" xfId="0" applyBorder="1" applyFont="1"/>
    <xf borderId="4" fillId="3" fontId="22" numFmtId="165" xfId="0" applyBorder="1" applyFont="1" applyNumberFormat="1"/>
    <xf borderId="53" fillId="0" fontId="16" numFmtId="0" xfId="0" applyAlignment="1" applyBorder="1" applyFont="1">
      <alignment horizontal="center" textRotation="90" vertical="center"/>
    </xf>
    <xf borderId="134" fillId="7" fontId="17" numFmtId="0" xfId="0" applyAlignment="1" applyBorder="1" applyFont="1">
      <alignment horizontal="center" textRotation="90" vertical="center"/>
    </xf>
    <xf borderId="134" fillId="8" fontId="16" numFmtId="0" xfId="0" applyAlignment="1" applyBorder="1" applyFont="1">
      <alignment horizontal="center" textRotation="90" vertical="center"/>
    </xf>
    <xf borderId="134" fillId="5" fontId="16" numFmtId="0" xfId="0" applyAlignment="1" applyBorder="1" applyFont="1">
      <alignment horizontal="center" textRotation="90" vertical="center"/>
    </xf>
    <xf borderId="134" fillId="9" fontId="16" numFmtId="0" xfId="0" applyAlignment="1" applyBorder="1" applyFont="1">
      <alignment horizontal="center" textRotation="90" vertical="center"/>
    </xf>
    <xf borderId="134" fillId="10" fontId="16" numFmtId="0" xfId="0" applyAlignment="1" applyBorder="1" applyFont="1">
      <alignment horizontal="center" textRotation="90" vertical="center"/>
    </xf>
    <xf borderId="134" fillId="11" fontId="16" numFmtId="0" xfId="0" applyAlignment="1" applyBorder="1" applyFont="1">
      <alignment horizontal="center" textRotation="90" vertical="center"/>
    </xf>
    <xf borderId="134" fillId="12" fontId="16" numFmtId="0" xfId="0" applyAlignment="1" applyBorder="1" applyFont="1">
      <alignment horizontal="center" textRotation="90" vertical="center"/>
    </xf>
    <xf borderId="134" fillId="13" fontId="16" numFmtId="0" xfId="0" applyAlignment="1" applyBorder="1" applyFont="1">
      <alignment horizontal="center" textRotation="90" vertical="center"/>
    </xf>
    <xf borderId="134" fillId="14" fontId="16" numFmtId="0" xfId="0" applyAlignment="1" applyBorder="1" applyFont="1">
      <alignment horizontal="center" textRotation="90" vertical="center"/>
    </xf>
    <xf borderId="134" fillId="15" fontId="16" numFmtId="0" xfId="0" applyAlignment="1" applyBorder="1" applyFont="1">
      <alignment horizontal="center" textRotation="90" vertical="center"/>
    </xf>
    <xf borderId="134" fillId="6" fontId="16" numFmtId="0" xfId="0" applyAlignment="1" applyBorder="1" applyFont="1">
      <alignment horizontal="center" textRotation="90" vertical="center"/>
    </xf>
    <xf borderId="135" fillId="16" fontId="17" numFmtId="0" xfId="0" applyAlignment="1" applyBorder="1" applyFont="1">
      <alignment horizontal="center" textRotation="90" vertical="center"/>
    </xf>
    <xf borderId="1" fillId="17" fontId="16" numFmtId="0" xfId="0" applyAlignment="1" applyBorder="1" applyFont="1">
      <alignment horizontal="center" textRotation="90" vertical="center"/>
    </xf>
    <xf borderId="2" fillId="18" fontId="16" numFmtId="0" xfId="0" applyAlignment="1" applyBorder="1" applyFont="1">
      <alignment horizontal="center" textRotation="90" vertical="center"/>
    </xf>
    <xf borderId="2" fillId="19" fontId="16" numFmtId="0" xfId="0" applyAlignment="1" applyBorder="1" applyFont="1">
      <alignment horizontal="center" textRotation="90" vertical="center"/>
    </xf>
    <xf borderId="3" fillId="9" fontId="16" numFmtId="0" xfId="0" applyAlignment="1" applyBorder="1" applyFont="1">
      <alignment horizontal="center" textRotation="90" vertical="center"/>
    </xf>
    <xf borderId="53" fillId="0" fontId="22" numFmtId="0" xfId="0" applyAlignment="1" applyBorder="1" applyFont="1">
      <alignment horizontal="center"/>
    </xf>
    <xf borderId="55" fillId="0" fontId="10" numFmtId="0" xfId="0" applyBorder="1" applyFont="1"/>
    <xf borderId="0" fillId="0" fontId="19" numFmtId="0" xfId="0" applyAlignment="1" applyFont="1">
      <alignment horizontal="center"/>
    </xf>
    <xf borderId="0" fillId="0" fontId="19" numFmtId="165" xfId="0" applyAlignment="1" applyFont="1" applyNumberFormat="1">
      <alignment horizontal="center"/>
    </xf>
    <xf borderId="136" fillId="0" fontId="25" numFmtId="0" xfId="0" applyBorder="1" applyFont="1"/>
    <xf borderId="136" fillId="0" fontId="3" numFmtId="0" xfId="0" applyBorder="1" applyFont="1"/>
    <xf borderId="53" fillId="6" fontId="11" numFmtId="0" xfId="0" applyAlignment="1" applyBorder="1" applyFont="1">
      <alignment horizontal="center" vertical="center"/>
    </xf>
    <xf borderId="51" fillId="3" fontId="26" numFmtId="0" xfId="0" applyAlignment="1" applyBorder="1" applyFont="1">
      <alignment horizontal="center" vertical="center"/>
    </xf>
    <xf borderId="51" fillId="3" fontId="26" numFmtId="9" xfId="0" applyAlignment="1" applyBorder="1" applyFont="1" applyNumberFormat="1">
      <alignment horizontal="center" vertical="center"/>
    </xf>
    <xf borderId="53" fillId="6" fontId="11" numFmtId="165" xfId="0" applyAlignment="1" applyBorder="1" applyFont="1" applyNumberFormat="1">
      <alignment horizontal="center" vertical="center"/>
    </xf>
    <xf borderId="0" fillId="0" fontId="27" numFmtId="165" xfId="0" applyFont="1" applyNumberFormat="1"/>
    <xf borderId="137" fillId="3" fontId="1" numFmtId="0" xfId="0" applyAlignment="1" applyBorder="1" applyFont="1">
      <alignment vertical="center"/>
    </xf>
    <xf borderId="137" fillId="3" fontId="5" numFmtId="165" xfId="0" applyAlignment="1" applyBorder="1" applyFont="1" applyNumberFormat="1">
      <alignment horizontal="center" vertical="center"/>
    </xf>
    <xf borderId="34" fillId="3" fontId="5" numFmtId="0" xfId="0" applyAlignment="1" applyBorder="1" applyFont="1">
      <alignment horizontal="center"/>
    </xf>
    <xf borderId="34" fillId="3" fontId="5" numFmtId="14" xfId="0" applyAlignment="1" applyBorder="1" applyFont="1" applyNumberFormat="1">
      <alignment horizontal="center"/>
    </xf>
    <xf borderId="53" fillId="2" fontId="5" numFmtId="0" xfId="0" applyAlignment="1" applyBorder="1" applyFont="1">
      <alignment horizontal="center" vertical="center"/>
    </xf>
    <xf borderId="55" fillId="2" fontId="5" numFmtId="0" xfId="0" applyAlignment="1" applyBorder="1" applyFont="1">
      <alignment horizontal="center"/>
    </xf>
    <xf borderId="53" fillId="2" fontId="5" numFmtId="0" xfId="0" applyAlignment="1" applyBorder="1" applyFont="1">
      <alignment horizontal="center"/>
    </xf>
    <xf borderId="53" fillId="2" fontId="5" numFmtId="14" xfId="0" applyAlignment="1" applyBorder="1" applyFont="1" applyNumberFormat="1">
      <alignment horizontal="center"/>
    </xf>
    <xf borderId="51" fillId="3" fontId="5" numFmtId="0" xfId="0" applyAlignment="1" applyBorder="1" applyFont="1">
      <alignment horizontal="center"/>
    </xf>
    <xf borderId="51" fillId="3" fontId="5" numFmtId="14" xfId="0" applyAlignment="1" applyBorder="1" applyFont="1" applyNumberFormat="1">
      <alignment horizontal="center"/>
    </xf>
    <xf borderId="55" fillId="2" fontId="5" numFmtId="165" xfId="0" applyAlignment="1" applyBorder="1" applyFont="1" applyNumberFormat="1">
      <alignment horizontal="center"/>
    </xf>
    <xf borderId="56" fillId="0" fontId="3" numFmtId="0" xfId="0" applyBorder="1" applyFont="1"/>
    <xf borderId="138" fillId="6" fontId="16" numFmtId="0" xfId="0" applyAlignment="1" applyBorder="1" applyFont="1">
      <alignment horizontal="center" textRotation="90" vertical="center"/>
    </xf>
    <xf borderId="11" fillId="0" fontId="5" numFmtId="0" xfId="0" applyAlignment="1" applyBorder="1" applyFont="1">
      <alignment horizontal="center" shrinkToFit="0" vertical="center" wrapText="1"/>
    </xf>
    <xf borderId="139" fillId="0" fontId="5" numFmtId="165" xfId="0" applyAlignment="1" applyBorder="1" applyFont="1" applyNumberFormat="1">
      <alignment horizontal="center" shrinkToFit="0" vertical="center" wrapText="1"/>
    </xf>
    <xf borderId="62" fillId="7" fontId="23" numFmtId="0" xfId="0" applyAlignment="1" applyBorder="1" applyFont="1">
      <alignment horizontal="center" vertical="center"/>
    </xf>
    <xf borderId="23" fillId="0" fontId="24" numFmtId="0" xfId="0" applyAlignment="1" applyBorder="1" applyFont="1">
      <alignment horizontal="center" vertical="center"/>
    </xf>
    <xf borderId="68" fillId="0" fontId="19" numFmtId="0" xfId="0" applyAlignment="1" applyBorder="1" applyFont="1">
      <alignment horizontal="center"/>
    </xf>
    <xf borderId="70" fillId="6" fontId="19" numFmtId="0" xfId="0" applyAlignment="1" applyBorder="1" applyFont="1">
      <alignment horizontal="center"/>
    </xf>
    <xf borderId="140" fillId="0" fontId="22" numFmtId="0" xfId="0" applyAlignment="1" applyBorder="1" applyFont="1">
      <alignment horizontal="center"/>
    </xf>
    <xf borderId="141" fillId="0" fontId="19" numFmtId="0" xfId="0" applyAlignment="1" applyBorder="1" applyFont="1">
      <alignment horizontal="center"/>
    </xf>
    <xf borderId="0" fillId="0" fontId="24" numFmtId="0" xfId="0" applyAlignment="1" applyFont="1">
      <alignment horizontal="center" vertical="center"/>
    </xf>
    <xf borderId="142" fillId="6" fontId="19" numFmtId="0" xfId="0" applyAlignment="1" applyBorder="1" applyFont="1">
      <alignment horizontal="center"/>
    </xf>
    <xf borderId="143" fillId="0" fontId="19" numFmtId="0" xfId="0" applyAlignment="1" applyBorder="1" applyFont="1">
      <alignment horizontal="center"/>
    </xf>
    <xf borderId="39" fillId="0" fontId="24" numFmtId="0" xfId="0" applyAlignment="1" applyBorder="1" applyFont="1">
      <alignment horizontal="center" vertical="center"/>
    </xf>
    <xf borderId="139" fillId="0" fontId="19" numFmtId="0" xfId="0" applyAlignment="1" applyBorder="1" applyFont="1">
      <alignment horizontal="center"/>
    </xf>
    <xf borderId="144" fillId="0" fontId="19" numFmtId="0" xfId="0" applyAlignment="1" applyBorder="1" applyFont="1">
      <alignment horizontal="center"/>
    </xf>
    <xf borderId="145" fillId="0" fontId="19" numFmtId="165" xfId="0" applyAlignment="1" applyBorder="1" applyFont="1" applyNumberFormat="1">
      <alignment horizontal="center"/>
    </xf>
    <xf borderId="146" fillId="7" fontId="21" numFmtId="0" xfId="0" applyAlignment="1" applyBorder="1" applyFont="1">
      <alignment horizontal="center"/>
    </xf>
    <xf borderId="146" fillId="8" fontId="19" numFmtId="0" xfId="0" applyAlignment="1" applyBorder="1" applyFont="1">
      <alignment horizontal="center"/>
    </xf>
    <xf borderId="146" fillId="5" fontId="19" numFmtId="0" xfId="0" applyAlignment="1" applyBorder="1" applyFont="1">
      <alignment horizontal="center"/>
    </xf>
    <xf borderId="146" fillId="9" fontId="19" numFmtId="0" xfId="0" applyAlignment="1" applyBorder="1" applyFont="1">
      <alignment horizontal="center"/>
    </xf>
    <xf borderId="146" fillId="10" fontId="19" numFmtId="0" xfId="0" applyAlignment="1" applyBorder="1" applyFont="1">
      <alignment horizontal="center"/>
    </xf>
    <xf borderId="146" fillId="11" fontId="19" numFmtId="0" xfId="0" applyAlignment="1" applyBorder="1" applyFont="1">
      <alignment horizontal="center"/>
    </xf>
    <xf borderId="146" fillId="14" fontId="19" numFmtId="0" xfId="0" applyAlignment="1" applyBorder="1" applyFont="1">
      <alignment horizontal="center"/>
    </xf>
    <xf borderId="146" fillId="15" fontId="19" numFmtId="0" xfId="0" applyAlignment="1" applyBorder="1" applyFont="1">
      <alignment horizontal="center"/>
    </xf>
    <xf borderId="147" fillId="6" fontId="19" numFmtId="0" xfId="0" applyAlignment="1" applyBorder="1" applyFont="1">
      <alignment horizontal="center"/>
    </xf>
    <xf borderId="56" fillId="0" fontId="24" numFmtId="0" xfId="0" applyAlignment="1" applyBorder="1" applyFont="1">
      <alignment horizontal="center" vertical="center"/>
    </xf>
    <xf borderId="86" fillId="6" fontId="19" numFmtId="0" xfId="0" applyAlignment="1" applyBorder="1" applyFont="1">
      <alignment horizontal="center"/>
    </xf>
    <xf borderId="29" fillId="0" fontId="24" numFmtId="0" xfId="0" applyAlignment="1" applyBorder="1" applyFont="1">
      <alignment horizontal="center" vertical="center"/>
    </xf>
    <xf borderId="148" fillId="0" fontId="19" numFmtId="0" xfId="0" applyAlignment="1" applyBorder="1" applyFont="1">
      <alignment horizontal="center"/>
    </xf>
    <xf borderId="94" fillId="6" fontId="19" numFmtId="0" xfId="0" applyAlignment="1" applyBorder="1" applyFont="1">
      <alignment horizontal="center"/>
    </xf>
    <xf borderId="149" fillId="0" fontId="24" numFmtId="0" xfId="0" applyAlignment="1" applyBorder="1" applyFont="1">
      <alignment horizontal="center" vertical="center"/>
    </xf>
    <xf borderId="117" fillId="0" fontId="19" numFmtId="0" xfId="0" applyAlignment="1" applyBorder="1" applyFont="1">
      <alignment horizontal="center"/>
    </xf>
    <xf borderId="150" fillId="0" fontId="19" numFmtId="0" xfId="0" applyAlignment="1" applyBorder="1" applyFont="1">
      <alignment horizontal="center"/>
    </xf>
    <xf borderId="151" fillId="7" fontId="21" numFmtId="0" xfId="0" applyAlignment="1" applyBorder="1" applyFont="1">
      <alignment horizontal="center"/>
    </xf>
    <xf borderId="151" fillId="8" fontId="19" numFmtId="0" xfId="0" applyAlignment="1" applyBorder="1" applyFont="1">
      <alignment horizontal="center"/>
    </xf>
    <xf borderId="151" fillId="5" fontId="19" numFmtId="0" xfId="0" applyAlignment="1" applyBorder="1" applyFont="1">
      <alignment horizontal="center"/>
    </xf>
    <xf borderId="151" fillId="9" fontId="19" numFmtId="0" xfId="0" applyAlignment="1" applyBorder="1" applyFont="1">
      <alignment horizontal="center"/>
    </xf>
    <xf borderId="151" fillId="10" fontId="19" numFmtId="0" xfId="0" applyAlignment="1" applyBorder="1" applyFont="1">
      <alignment horizontal="center"/>
    </xf>
    <xf borderId="151" fillId="11" fontId="19" numFmtId="0" xfId="0" applyAlignment="1" applyBorder="1" applyFont="1">
      <alignment horizontal="center"/>
    </xf>
    <xf borderId="151" fillId="14" fontId="19" numFmtId="0" xfId="0" applyAlignment="1" applyBorder="1" applyFont="1">
      <alignment horizontal="center"/>
    </xf>
    <xf borderId="151" fillId="15" fontId="19" numFmtId="0" xfId="0" applyAlignment="1" applyBorder="1" applyFont="1">
      <alignment horizontal="center"/>
    </xf>
    <xf borderId="152" fillId="6" fontId="19" numFmtId="0" xfId="0" applyAlignment="1" applyBorder="1" applyFont="1">
      <alignment horizontal="center"/>
    </xf>
    <xf borderId="153" fillId="0" fontId="22" numFmtId="0" xfId="0" applyAlignment="1" applyBorder="1" applyFont="1">
      <alignment horizontal="center"/>
    </xf>
    <xf borderId="154" fillId="0" fontId="19" numFmtId="0" xfId="0" applyAlignment="1" applyBorder="1" applyFont="1">
      <alignment horizontal="center"/>
    </xf>
    <xf borderId="155" fillId="0" fontId="19" numFmtId="0" xfId="0" applyAlignment="1" applyBorder="1" applyFont="1">
      <alignment horizontal="center"/>
    </xf>
    <xf borderId="156" fillId="0" fontId="20" numFmtId="0" xfId="0" applyAlignment="1" applyBorder="1" applyFont="1">
      <alignment horizontal="center"/>
    </xf>
    <xf borderId="157" fillId="0" fontId="19" numFmtId="0" xfId="0" applyAlignment="1" applyBorder="1" applyFont="1">
      <alignment horizontal="center"/>
    </xf>
    <xf borderId="155" fillId="0" fontId="19" numFmtId="165" xfId="0" applyAlignment="1" applyBorder="1" applyFont="1" applyNumberFormat="1">
      <alignment horizontal="center"/>
    </xf>
    <xf borderId="156" fillId="0" fontId="22" numFmtId="0" xfId="0" applyAlignment="1" applyBorder="1" applyFont="1">
      <alignment horizontal="center"/>
    </xf>
    <xf borderId="156" fillId="0" fontId="22" numFmtId="165" xfId="0" applyAlignment="1" applyBorder="1" applyFont="1" applyNumberFormat="1">
      <alignment horizontal="center"/>
    </xf>
    <xf borderId="158" fillId="4" fontId="19" numFmtId="0" xfId="0" applyAlignment="1" applyBorder="1" applyFont="1">
      <alignment horizontal="center"/>
    </xf>
    <xf borderId="81" fillId="4" fontId="19" numFmtId="0" xfId="0" applyAlignment="1" applyBorder="1" applyFont="1">
      <alignment horizontal="center"/>
    </xf>
    <xf borderId="137" fillId="4" fontId="24" numFmtId="0" xfId="0" applyAlignment="1" applyBorder="1" applyFont="1">
      <alignment horizontal="center" vertical="center"/>
    </xf>
    <xf borderId="159" fillId="4" fontId="19" numFmtId="0" xfId="0" applyAlignment="1" applyBorder="1" applyFont="1">
      <alignment horizontal="center"/>
    </xf>
    <xf borderId="80" fillId="4" fontId="19" numFmtId="0" xfId="0" applyAlignment="1" applyBorder="1" applyFont="1">
      <alignment horizontal="center"/>
    </xf>
    <xf borderId="142" fillId="4" fontId="19" numFmtId="165" xfId="0" applyAlignment="1" applyBorder="1" applyFont="1" applyNumberFormat="1">
      <alignment horizontal="center"/>
    </xf>
    <xf borderId="12" fillId="0" fontId="22" numFmtId="0" xfId="0" applyAlignment="1" applyBorder="1" applyFont="1">
      <alignment horizontal="center"/>
    </xf>
    <xf borderId="160" fillId="0" fontId="22" numFmtId="165" xfId="0" applyAlignment="1" applyBorder="1" applyFont="1" applyNumberFormat="1">
      <alignment horizontal="center"/>
    </xf>
    <xf borderId="161" fillId="4" fontId="19" numFmtId="0" xfId="0" applyAlignment="1" applyBorder="1" applyFont="1">
      <alignment horizontal="center"/>
    </xf>
    <xf borderId="4" fillId="4" fontId="24" numFmtId="0" xfId="0" applyAlignment="1" applyBorder="1" applyFont="1">
      <alignment horizontal="center" vertical="center"/>
    </xf>
    <xf borderId="94" fillId="4" fontId="19" numFmtId="165" xfId="0" applyAlignment="1" applyBorder="1" applyFont="1" applyNumberFormat="1">
      <alignment horizontal="center"/>
    </xf>
    <xf borderId="162" fillId="4" fontId="19" numFmtId="0" xfId="0" applyAlignment="1" applyBorder="1" applyFont="1">
      <alignment horizontal="center"/>
    </xf>
    <xf borderId="87" fillId="4" fontId="19" numFmtId="0" xfId="0" applyAlignment="1" applyBorder="1" applyFont="1">
      <alignment horizontal="center"/>
    </xf>
    <xf borderId="46" fillId="4" fontId="24" numFmtId="0" xfId="0" applyAlignment="1" applyBorder="1" applyFont="1">
      <alignment horizontal="center" vertical="center"/>
    </xf>
    <xf borderId="163" fillId="4" fontId="19" numFmtId="0" xfId="0" applyAlignment="1" applyBorder="1" applyFont="1">
      <alignment horizontal="center"/>
    </xf>
    <xf borderId="146" fillId="4" fontId="19" numFmtId="0" xfId="0" applyAlignment="1" applyBorder="1" applyFont="1">
      <alignment horizontal="center"/>
    </xf>
    <xf borderId="147" fillId="4" fontId="19" numFmtId="165" xfId="0" applyAlignment="1" applyBorder="1" applyFont="1" applyNumberFormat="1">
      <alignment horizontal="center"/>
    </xf>
    <xf borderId="164" fillId="4" fontId="19" numFmtId="0" xfId="0" applyAlignment="1" applyBorder="1" applyFont="1">
      <alignment horizontal="center"/>
    </xf>
    <xf borderId="49" fillId="4" fontId="24" numFmtId="0" xfId="0" applyAlignment="1" applyBorder="1" applyFont="1">
      <alignment horizontal="center" vertical="center"/>
    </xf>
    <xf borderId="165" fillId="4" fontId="24" numFmtId="0" xfId="0" applyAlignment="1" applyBorder="1" applyFont="1">
      <alignment horizontal="center" vertical="center"/>
    </xf>
    <xf borderId="134" fillId="4" fontId="24" numFmtId="0" xfId="0" applyAlignment="1" applyBorder="1" applyFont="1">
      <alignment horizontal="center" vertical="center"/>
    </xf>
    <xf borderId="93" fillId="4" fontId="19" numFmtId="0" xfId="0" applyAlignment="1" applyBorder="1" applyFont="1">
      <alignment horizontal="center"/>
    </xf>
    <xf borderId="95" fillId="4" fontId="19" numFmtId="0" xfId="0" applyAlignment="1" applyBorder="1" applyFont="1">
      <alignment horizontal="center"/>
    </xf>
    <xf borderId="166" fillId="4" fontId="19" numFmtId="0" xfId="0" applyAlignment="1" applyBorder="1" applyFont="1">
      <alignment horizontal="center"/>
    </xf>
    <xf borderId="55" fillId="4" fontId="19" numFmtId="0" xfId="0" applyAlignment="1" applyBorder="1" applyFont="1">
      <alignment horizontal="center"/>
    </xf>
    <xf borderId="167" fillId="4" fontId="19" numFmtId="0" xfId="0" applyAlignment="1" applyBorder="1" applyFont="1">
      <alignment horizontal="center"/>
    </xf>
    <xf borderId="168" fillId="4" fontId="19" numFmtId="0" xfId="0" applyAlignment="1" applyBorder="1" applyFont="1">
      <alignment horizontal="center"/>
    </xf>
    <xf borderId="151" fillId="4" fontId="19" numFmtId="0" xfId="0" applyAlignment="1" applyBorder="1" applyFont="1">
      <alignment horizontal="center"/>
    </xf>
    <xf borderId="161" fillId="4" fontId="19" numFmtId="165" xfId="0" applyAlignment="1" applyBorder="1" applyFont="1" applyNumberFormat="1">
      <alignment horizontal="center"/>
    </xf>
    <xf borderId="158" fillId="2" fontId="19" numFmtId="0" xfId="0" applyAlignment="1" applyBorder="1" applyFont="1">
      <alignment horizontal="center"/>
    </xf>
    <xf borderId="81" fillId="2" fontId="19" numFmtId="0" xfId="0" applyAlignment="1" applyBorder="1" applyFont="1">
      <alignment horizontal="center"/>
    </xf>
    <xf borderId="137" fillId="2" fontId="24" numFmtId="0" xfId="0" applyAlignment="1" applyBorder="1" applyFont="1">
      <alignment horizontal="center" vertical="center"/>
    </xf>
    <xf borderId="159" fillId="2" fontId="19" numFmtId="0" xfId="0" applyAlignment="1" applyBorder="1" applyFont="1">
      <alignment horizontal="center"/>
    </xf>
    <xf borderId="80" fillId="2" fontId="19" numFmtId="0" xfId="0" applyAlignment="1" applyBorder="1" applyFont="1">
      <alignment horizontal="center"/>
    </xf>
    <xf borderId="142" fillId="2" fontId="19" numFmtId="165" xfId="0" applyAlignment="1" applyBorder="1" applyFont="1" applyNumberFormat="1">
      <alignment horizontal="center"/>
    </xf>
    <xf borderId="161" fillId="2" fontId="19" numFmtId="0" xfId="0" applyAlignment="1" applyBorder="1" applyFont="1">
      <alignment horizontal="center"/>
    </xf>
    <xf borderId="4" fillId="2" fontId="24" numFmtId="0" xfId="0" applyAlignment="1" applyBorder="1" applyFont="1">
      <alignment horizontal="center" vertical="center"/>
    </xf>
    <xf borderId="152" fillId="2" fontId="19" numFmtId="165" xfId="0" applyAlignment="1" applyBorder="1" applyFont="1" applyNumberFormat="1">
      <alignment horizontal="center"/>
    </xf>
    <xf borderId="162" fillId="2" fontId="19" numFmtId="0" xfId="0" applyAlignment="1" applyBorder="1" applyFont="1">
      <alignment horizontal="center"/>
    </xf>
    <xf borderId="87" fillId="2" fontId="19" numFmtId="0" xfId="0" applyAlignment="1" applyBorder="1" applyFont="1">
      <alignment horizontal="center"/>
    </xf>
    <xf borderId="46" fillId="2" fontId="24" numFmtId="0" xfId="0" applyAlignment="1" applyBorder="1" applyFont="1">
      <alignment horizontal="center" vertical="center"/>
    </xf>
    <xf borderId="163" fillId="2" fontId="19" numFmtId="0" xfId="0" applyAlignment="1" applyBorder="1" applyFont="1">
      <alignment horizontal="center"/>
    </xf>
    <xf borderId="146" fillId="2" fontId="19" numFmtId="0" xfId="0" applyAlignment="1" applyBorder="1" applyFont="1">
      <alignment horizontal="center"/>
    </xf>
    <xf borderId="147" fillId="2" fontId="19" numFmtId="165" xfId="0" applyAlignment="1" applyBorder="1" applyFont="1" applyNumberFormat="1">
      <alignment horizontal="center"/>
    </xf>
    <xf borderId="164" fillId="2" fontId="19" numFmtId="0" xfId="0" applyAlignment="1" applyBorder="1" applyFont="1">
      <alignment horizontal="center"/>
    </xf>
    <xf borderId="49" fillId="2" fontId="24" numFmtId="0" xfId="0" applyAlignment="1" applyBorder="1" applyFont="1">
      <alignment horizontal="center" vertical="center"/>
    </xf>
    <xf borderId="165" fillId="2" fontId="24" numFmtId="0" xfId="0" applyAlignment="1" applyBorder="1" applyFont="1">
      <alignment horizontal="center" vertical="center"/>
    </xf>
    <xf borderId="134" fillId="2" fontId="24" numFmtId="0" xfId="0" applyAlignment="1" applyBorder="1" applyFont="1">
      <alignment horizontal="center" vertical="center"/>
    </xf>
    <xf borderId="93" fillId="2" fontId="19" numFmtId="0" xfId="0" applyAlignment="1" applyBorder="1" applyFont="1">
      <alignment horizontal="center"/>
    </xf>
    <xf borderId="95" fillId="2" fontId="19" numFmtId="0" xfId="0" applyAlignment="1" applyBorder="1" applyFont="1">
      <alignment horizontal="center"/>
    </xf>
    <xf borderId="166" fillId="2" fontId="19" numFmtId="0" xfId="0" applyAlignment="1" applyBorder="1" applyFont="1">
      <alignment horizontal="center"/>
    </xf>
    <xf borderId="55" fillId="2" fontId="19" numFmtId="0" xfId="0" applyAlignment="1" applyBorder="1" applyFont="1">
      <alignment horizontal="center"/>
    </xf>
    <xf borderId="94" fillId="2" fontId="19" numFmtId="165" xfId="0" applyAlignment="1" applyBorder="1" applyFont="1" applyNumberFormat="1">
      <alignment horizontal="center"/>
    </xf>
    <xf borderId="169" fillId="2" fontId="19" numFmtId="0" xfId="0" applyAlignment="1" applyBorder="1" applyFont="1">
      <alignment horizontal="center"/>
    </xf>
    <xf borderId="121" fillId="2" fontId="19" numFmtId="0" xfId="0" applyAlignment="1" applyBorder="1" applyFont="1">
      <alignment horizontal="center"/>
    </xf>
    <xf borderId="170" fillId="2" fontId="24" numFmtId="0" xfId="0" applyAlignment="1" applyBorder="1" applyFont="1">
      <alignment horizontal="center" vertical="center"/>
    </xf>
    <xf borderId="171" fillId="2" fontId="19" numFmtId="0" xfId="0" applyAlignment="1" applyBorder="1" applyFont="1">
      <alignment horizontal="center"/>
    </xf>
    <xf borderId="120" fillId="2" fontId="19" numFmtId="0" xfId="0" applyAlignment="1" applyBorder="1" applyFont="1">
      <alignment horizontal="center"/>
    </xf>
    <xf borderId="121" fillId="2" fontId="19" numFmtId="165" xfId="0" applyAlignment="1" applyBorder="1" applyFont="1" applyNumberFormat="1">
      <alignment horizontal="center"/>
    </xf>
    <xf borderId="172" fillId="6" fontId="19" numFmtId="0" xfId="0" applyAlignment="1" applyBorder="1" applyFont="1">
      <alignment horizontal="center"/>
    </xf>
    <xf borderId="173" fillId="0" fontId="22" numFmtId="0" xfId="0" applyAlignment="1" applyBorder="1" applyFont="1">
      <alignment horizontal="center"/>
    </xf>
    <xf borderId="134" fillId="21" fontId="16" numFmtId="0" xfId="0" applyAlignment="1" applyBorder="1" applyFill="1" applyFont="1">
      <alignment horizontal="center" textRotation="90" vertical="center"/>
    </xf>
    <xf borderId="166" fillId="22" fontId="16" numFmtId="0" xfId="0" applyAlignment="1" applyBorder="1" applyFill="1" applyFont="1">
      <alignment horizontal="center" textRotation="90" vertical="center"/>
    </xf>
    <xf borderId="4" fillId="3" fontId="16" numFmtId="0" xfId="0" applyAlignment="1" applyBorder="1" applyFont="1">
      <alignment horizontal="center" textRotation="90" vertical="center"/>
    </xf>
    <xf borderId="4" fillId="3" fontId="16" numFmtId="165" xfId="0" applyAlignment="1" applyBorder="1" applyFont="1" applyNumberFormat="1">
      <alignment horizontal="center" textRotation="90" vertical="center"/>
    </xf>
    <xf borderId="4" fillId="3" fontId="10" numFmtId="0" xfId="0" applyBorder="1" applyFont="1"/>
    <xf borderId="4" fillId="3" fontId="10" numFmtId="165" xfId="0" applyBorder="1" applyFont="1" applyNumberFormat="1"/>
    <xf borderId="136" fillId="0" fontId="25" numFmtId="0" xfId="0" applyAlignment="1" applyBorder="1" applyFont="1">
      <alignment vertical="top"/>
    </xf>
    <xf borderId="136" fillId="0" fontId="14" numFmtId="0" xfId="0" applyAlignment="1" applyBorder="1" applyFont="1">
      <alignment horizontal="right" vertical="top"/>
    </xf>
    <xf borderId="174" fillId="0" fontId="1" numFmtId="0" xfId="0" applyBorder="1" applyFont="1"/>
    <xf borderId="175" fillId="0" fontId="16" numFmtId="0" xfId="0" applyAlignment="1" applyBorder="1" applyFont="1">
      <alignment horizontal="center" textRotation="90" vertical="center"/>
    </xf>
    <xf borderId="46" fillId="23" fontId="17" numFmtId="0" xfId="0" applyAlignment="1" applyBorder="1" applyFill="1" applyFont="1">
      <alignment horizontal="center" textRotation="90" vertical="center"/>
    </xf>
    <xf borderId="176" fillId="24" fontId="16" numFmtId="0" xfId="0" applyAlignment="1" applyBorder="1" applyFill="1" applyFont="1">
      <alignment horizontal="center" shrinkToFit="0" textRotation="90" vertical="center" wrapText="1"/>
    </xf>
    <xf borderId="177" fillId="0" fontId="19" numFmtId="0" xfId="0" applyAlignment="1" applyBorder="1" applyFont="1">
      <alignment horizontal="center"/>
    </xf>
    <xf borderId="69" fillId="23" fontId="21" numFmtId="0" xfId="0" applyAlignment="1" applyBorder="1" applyFont="1">
      <alignment horizontal="center"/>
    </xf>
    <xf borderId="69" fillId="2" fontId="19" numFmtId="0" xfId="0" applyAlignment="1" applyBorder="1" applyFont="1">
      <alignment horizontal="center"/>
    </xf>
    <xf borderId="70" fillId="24" fontId="19" numFmtId="0" xfId="0" applyAlignment="1" applyBorder="1" applyFont="1">
      <alignment horizontal="center"/>
    </xf>
    <xf borderId="80" fillId="23" fontId="21" numFmtId="0" xfId="0" applyAlignment="1" applyBorder="1" applyFont="1">
      <alignment horizontal="center"/>
    </xf>
    <xf borderId="142" fillId="24" fontId="19" numFmtId="0" xfId="0" applyAlignment="1" applyBorder="1" applyFont="1">
      <alignment horizontal="center"/>
    </xf>
    <xf borderId="85" fillId="23" fontId="21" numFmtId="0" xfId="0" applyAlignment="1" applyBorder="1" applyFont="1">
      <alignment horizontal="center"/>
    </xf>
    <xf borderId="85" fillId="2" fontId="19" numFmtId="0" xfId="0" applyAlignment="1" applyBorder="1" applyFont="1">
      <alignment horizontal="center"/>
    </xf>
    <xf borderId="86" fillId="24" fontId="19" numFmtId="0" xfId="0" applyAlignment="1" applyBorder="1" applyFont="1">
      <alignment horizontal="center"/>
    </xf>
    <xf borderId="55" fillId="23" fontId="21" numFmtId="0" xfId="0" applyAlignment="1" applyBorder="1" applyFont="1">
      <alignment horizontal="center"/>
    </xf>
    <xf borderId="94" fillId="24" fontId="19" numFmtId="0" xfId="0" applyAlignment="1" applyBorder="1" applyFont="1">
      <alignment horizontal="center"/>
    </xf>
    <xf borderId="17" fillId="0" fontId="24" numFmtId="0" xfId="0" applyAlignment="1" applyBorder="1" applyFont="1">
      <alignment horizontal="center" vertical="center"/>
    </xf>
    <xf borderId="174" fillId="0" fontId="19" numFmtId="0" xfId="0" applyAlignment="1" applyBorder="1" applyFont="1">
      <alignment horizontal="center"/>
    </xf>
    <xf borderId="178" fillId="0" fontId="19" numFmtId="0" xfId="0" applyAlignment="1" applyBorder="1" applyFont="1">
      <alignment horizontal="center"/>
    </xf>
    <xf borderId="151" fillId="23" fontId="21" numFmtId="0" xfId="0" applyAlignment="1" applyBorder="1" applyFont="1">
      <alignment horizontal="center"/>
    </xf>
    <xf borderId="151" fillId="2" fontId="19" numFmtId="0" xfId="0" applyAlignment="1" applyBorder="1" applyFont="1">
      <alignment horizontal="center"/>
    </xf>
    <xf borderId="152" fillId="24" fontId="19" numFmtId="0" xfId="0" applyAlignment="1" applyBorder="1" applyFont="1">
      <alignment horizontal="center"/>
    </xf>
    <xf borderId="156" fillId="0" fontId="19" numFmtId="0" xfId="0" applyAlignment="1" applyBorder="1" applyFont="1">
      <alignment horizontal="center"/>
    </xf>
    <xf borderId="149" fillId="0" fontId="20" numFmtId="0" xfId="0" applyAlignment="1" applyBorder="1" applyFont="1">
      <alignment horizontal="center"/>
    </xf>
    <xf borderId="156" fillId="0" fontId="19" numFmtId="165" xfId="0" applyAlignment="1" applyBorder="1" applyFont="1" applyNumberFormat="1">
      <alignment horizontal="center"/>
    </xf>
    <xf borderId="179" fillId="0" fontId="19" numFmtId="165" xfId="0" applyAlignment="1" applyBorder="1" applyFont="1" applyNumberFormat="1">
      <alignment horizontal="center"/>
    </xf>
    <xf borderId="120" fillId="23" fontId="21" numFmtId="0" xfId="0" applyAlignment="1" applyBorder="1" applyFont="1">
      <alignment horizontal="center"/>
    </xf>
    <xf borderId="172" fillId="24" fontId="19" numFmtId="0" xfId="0" applyAlignment="1" applyBorder="1" applyFont="1">
      <alignment horizontal="center"/>
    </xf>
    <xf borderId="180" fillId="0" fontId="22" numFmtId="0" xfId="0" applyAlignment="1" applyBorder="1" applyFont="1">
      <alignment horizontal="center"/>
    </xf>
    <xf borderId="134" fillId="23" fontId="17" numFmtId="0" xfId="0" applyAlignment="1" applyBorder="1" applyFont="1">
      <alignment horizontal="center" textRotation="90" vertical="center"/>
    </xf>
    <xf borderId="134" fillId="2" fontId="16" numFmtId="0" xfId="0" applyAlignment="1" applyBorder="1" applyFont="1">
      <alignment horizontal="center" textRotation="90" vertical="center"/>
    </xf>
    <xf borderId="166" fillId="24" fontId="16" numFmtId="0" xfId="0" applyAlignment="1" applyBorder="1" applyFont="1">
      <alignment horizontal="center" textRotation="9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57150</xdr:rowOff>
    </xdr:from>
    <xdr:ext cx="4076700" cy="10287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485775</xdr:colOff>
      <xdr:row>1</xdr:row>
      <xdr:rowOff>95250</xdr:rowOff>
    </xdr:from>
    <xdr:ext cx="1866900" cy="7620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0</xdr:rowOff>
    </xdr:from>
    <xdr:ext cx="5591175" cy="13335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0</xdr:rowOff>
    </xdr:from>
    <xdr:ext cx="5591175" cy="13335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0</xdr:rowOff>
    </xdr:from>
    <xdr:ext cx="5591175" cy="13335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57"/>
    <col customWidth="1" min="2" max="2" width="8.71"/>
    <col customWidth="1" min="3" max="3" width="16.43"/>
    <col customWidth="1" min="4" max="4" width="17.14"/>
    <col customWidth="1" min="5" max="6" width="10.71"/>
    <col customWidth="1" min="7" max="7" width="16.43"/>
    <col customWidth="1" min="8" max="8" width="18.71"/>
    <col customWidth="1" min="9" max="12" width="10.71"/>
    <col customWidth="1" min="13" max="13" width="4.71"/>
    <col customWidth="1" min="14" max="26" width="10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4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4.25" customHeight="1">
      <c r="A3" s="5"/>
      <c r="B3" s="6"/>
      <c r="C3" s="6"/>
      <c r="D3" s="6"/>
      <c r="E3" s="6"/>
      <c r="F3" s="6"/>
      <c r="G3" s="6"/>
      <c r="H3" s="8" t="s">
        <v>0</v>
      </c>
      <c r="I3" s="9"/>
      <c r="J3" s="9"/>
      <c r="K3" s="9"/>
      <c r="L3" s="10"/>
      <c r="M3" s="11"/>
      <c r="N3" s="12"/>
      <c r="O3" s="12"/>
      <c r="P3" s="12"/>
      <c r="Q3" s="4"/>
      <c r="R3" s="4"/>
      <c r="S3" s="13"/>
      <c r="T3" s="14"/>
      <c r="U3" s="15"/>
      <c r="V3" s="15"/>
      <c r="W3" s="15"/>
      <c r="X3" s="14"/>
    </row>
    <row r="4" ht="14.25" customHeight="1">
      <c r="A4" s="5"/>
      <c r="B4" s="6"/>
      <c r="C4" s="6"/>
      <c r="D4" s="6"/>
      <c r="E4" s="6"/>
      <c r="F4" s="6"/>
      <c r="G4" s="6"/>
      <c r="H4" s="16"/>
      <c r="I4" s="17"/>
      <c r="J4" s="17"/>
      <c r="K4" s="17"/>
      <c r="L4" s="18"/>
      <c r="M4" s="11"/>
      <c r="N4" s="12"/>
      <c r="O4" s="12"/>
      <c r="P4" s="12"/>
      <c r="Q4" s="4"/>
      <c r="R4" s="4"/>
      <c r="S4" s="13"/>
      <c r="T4" s="14"/>
      <c r="U4" s="15"/>
      <c r="V4" s="15"/>
      <c r="W4" s="15"/>
      <c r="X4" s="14"/>
    </row>
    <row r="5" ht="14.25" customHeight="1">
      <c r="A5" s="5"/>
      <c r="B5" s="6"/>
      <c r="C5" s="6"/>
      <c r="D5" s="6"/>
      <c r="E5" s="6"/>
      <c r="F5" s="6"/>
      <c r="G5" s="6"/>
      <c r="H5" s="19"/>
      <c r="I5" s="19"/>
      <c r="J5" s="19"/>
      <c r="K5" s="19"/>
      <c r="L5" s="19"/>
      <c r="M5" s="11"/>
      <c r="N5" s="12"/>
      <c r="O5" s="12"/>
      <c r="P5" s="12"/>
      <c r="Q5" s="4"/>
      <c r="R5" s="4"/>
      <c r="S5" s="13"/>
      <c r="T5" s="14"/>
      <c r="U5" s="15"/>
      <c r="V5" s="15"/>
      <c r="W5" s="15"/>
      <c r="X5" s="14"/>
    </row>
    <row r="6" ht="19.5" customHeight="1">
      <c r="A6" s="5"/>
      <c r="B6" s="6"/>
      <c r="C6" s="6"/>
      <c r="D6" s="6"/>
      <c r="E6" s="6"/>
      <c r="F6" s="6"/>
      <c r="G6" s="6"/>
      <c r="H6" s="20" t="s">
        <v>1</v>
      </c>
      <c r="I6" s="21">
        <f>TODAY()</f>
        <v>45755</v>
      </c>
      <c r="J6" s="22"/>
      <c r="K6" s="23"/>
      <c r="L6" s="24"/>
      <c r="M6" s="7"/>
      <c r="N6" s="25"/>
      <c r="O6" s="25"/>
      <c r="P6" s="25"/>
      <c r="Q6" s="25"/>
      <c r="R6" s="25"/>
      <c r="S6" s="13"/>
      <c r="T6" s="14"/>
      <c r="U6" s="15"/>
      <c r="V6" s="15"/>
      <c r="W6" s="15"/>
      <c r="X6" s="26"/>
    </row>
    <row r="7" ht="54.0" customHeight="1">
      <c r="A7" s="27"/>
      <c r="B7" s="28"/>
      <c r="C7" s="28"/>
      <c r="D7" s="28"/>
      <c r="E7" s="28"/>
      <c r="F7" s="28"/>
      <c r="G7" s="28"/>
      <c r="H7" s="29"/>
      <c r="I7" s="29"/>
      <c r="J7" s="29"/>
      <c r="K7" s="29"/>
      <c r="L7" s="29"/>
      <c r="M7" s="11"/>
      <c r="N7" s="12"/>
      <c r="O7" s="12"/>
      <c r="P7" s="12"/>
      <c r="Q7" s="4"/>
      <c r="R7" s="4"/>
      <c r="S7" s="4"/>
      <c r="T7" s="4"/>
      <c r="U7" s="4"/>
      <c r="V7" s="4"/>
      <c r="W7" s="4"/>
      <c r="X7" s="4"/>
    </row>
    <row r="8" ht="18.0" customHeight="1">
      <c r="A8" s="27"/>
      <c r="B8" s="28"/>
      <c r="C8" s="30" t="s">
        <v>2</v>
      </c>
      <c r="D8" s="31"/>
      <c r="E8" s="31"/>
      <c r="F8" s="32"/>
      <c r="G8" s="33" t="s">
        <v>3</v>
      </c>
      <c r="H8" s="31"/>
      <c r="I8" s="31"/>
      <c r="J8" s="34"/>
      <c r="K8" s="28"/>
      <c r="L8" s="28"/>
      <c r="M8" s="7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8.0" customHeight="1">
      <c r="A9" s="27"/>
      <c r="B9" s="28"/>
      <c r="C9" s="35" t="s">
        <v>4</v>
      </c>
      <c r="D9" s="36"/>
      <c r="E9" s="37"/>
      <c r="F9" s="38"/>
      <c r="G9" s="39" t="s">
        <v>4</v>
      </c>
      <c r="H9" s="36"/>
      <c r="I9" s="37"/>
      <c r="J9" s="40"/>
      <c r="K9" s="28"/>
      <c r="L9" s="28"/>
      <c r="M9" s="7"/>
      <c r="N9" s="4"/>
      <c r="O9" s="4"/>
      <c r="P9" s="4"/>
      <c r="Q9" s="4"/>
      <c r="R9" s="4"/>
      <c r="S9" s="41"/>
      <c r="T9" s="4"/>
      <c r="U9" s="4"/>
      <c r="V9" s="4"/>
      <c r="W9" s="4"/>
      <c r="X9" s="4"/>
    </row>
    <row r="10" ht="18.0" customHeight="1">
      <c r="A10" s="27"/>
      <c r="B10" s="28"/>
      <c r="C10" s="42" t="s">
        <v>5</v>
      </c>
      <c r="D10" s="43"/>
      <c r="E10" s="44"/>
      <c r="F10" s="45"/>
      <c r="G10" s="46" t="s">
        <v>5</v>
      </c>
      <c r="H10" s="43"/>
      <c r="I10" s="44"/>
      <c r="J10" s="47"/>
      <c r="K10" s="28"/>
      <c r="L10" s="28"/>
      <c r="M10" s="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8.0" customHeight="1">
      <c r="A11" s="27"/>
      <c r="B11" s="28"/>
      <c r="C11" s="42" t="s">
        <v>6</v>
      </c>
      <c r="D11" s="43"/>
      <c r="E11" s="44"/>
      <c r="F11" s="45"/>
      <c r="G11" s="46" t="s">
        <v>6</v>
      </c>
      <c r="H11" s="43"/>
      <c r="I11" s="44"/>
      <c r="J11" s="47"/>
      <c r="K11" s="28"/>
      <c r="L11" s="28"/>
      <c r="M11" s="7"/>
      <c r="N11" s="25"/>
    </row>
    <row r="12" ht="18.0" customHeight="1">
      <c r="A12" s="27"/>
      <c r="B12" s="28"/>
      <c r="C12" s="42" t="s">
        <v>7</v>
      </c>
      <c r="D12" s="43"/>
      <c r="E12" s="44"/>
      <c r="F12" s="45"/>
      <c r="G12" s="46" t="s">
        <v>7</v>
      </c>
      <c r="H12" s="43"/>
      <c r="I12" s="44"/>
      <c r="J12" s="47"/>
      <c r="K12" s="28"/>
      <c r="L12" s="28"/>
      <c r="M12" s="7"/>
      <c r="N12" s="25"/>
    </row>
    <row r="13" ht="18.0" customHeight="1">
      <c r="A13" s="27"/>
      <c r="B13" s="28"/>
      <c r="C13" s="42" t="s">
        <v>8</v>
      </c>
      <c r="D13" s="43"/>
      <c r="E13" s="44"/>
      <c r="F13" s="45"/>
      <c r="G13" s="46"/>
      <c r="H13" s="43"/>
      <c r="I13" s="44"/>
      <c r="J13" s="47"/>
      <c r="K13" s="28"/>
      <c r="L13" s="28"/>
      <c r="M13" s="7"/>
      <c r="N13" s="25"/>
    </row>
    <row r="14" ht="18.0" customHeight="1">
      <c r="A14" s="27"/>
      <c r="B14" s="28"/>
      <c r="C14" s="42" t="s">
        <v>9</v>
      </c>
      <c r="D14" s="43"/>
      <c r="E14" s="44"/>
      <c r="F14" s="45"/>
      <c r="G14" s="48" t="s">
        <v>9</v>
      </c>
      <c r="H14" s="49"/>
      <c r="I14" s="50"/>
      <c r="J14" s="51"/>
      <c r="K14" s="28"/>
      <c r="L14" s="28"/>
      <c r="M14" s="7"/>
      <c r="N14" s="25"/>
    </row>
    <row r="15" ht="18.0" customHeight="1">
      <c r="A15" s="27"/>
      <c r="B15" s="28"/>
      <c r="C15" s="52" t="s">
        <v>10</v>
      </c>
      <c r="D15" s="53"/>
      <c r="E15" s="54"/>
      <c r="F15" s="55"/>
      <c r="G15" s="56" t="s">
        <v>10</v>
      </c>
      <c r="H15" s="53"/>
      <c r="I15" s="54"/>
      <c r="J15" s="57"/>
      <c r="K15" s="28"/>
      <c r="L15" s="28"/>
      <c r="M15" s="7"/>
      <c r="N15" s="25"/>
    </row>
    <row r="16" ht="14.25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7"/>
      <c r="N16" s="25"/>
    </row>
    <row r="17" ht="14.2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7"/>
      <c r="N17" s="25"/>
    </row>
    <row r="18" ht="14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7"/>
      <c r="N18" s="25"/>
    </row>
    <row r="19" ht="30.0" customHeight="1">
      <c r="A19" s="5"/>
      <c r="B19" s="6"/>
      <c r="C19" s="6"/>
      <c r="D19" s="58" t="s">
        <v>11</v>
      </c>
      <c r="E19" s="31"/>
      <c r="F19" s="31"/>
      <c r="G19" s="31"/>
      <c r="H19" s="34"/>
      <c r="I19" s="6"/>
      <c r="J19" s="6"/>
      <c r="K19" s="6"/>
      <c r="L19" s="6"/>
      <c r="M19" s="7"/>
      <c r="N19" s="25"/>
    </row>
    <row r="20">
      <c r="A20" s="5"/>
      <c r="B20" s="6"/>
      <c r="C20" s="6"/>
      <c r="D20" s="59"/>
      <c r="E20" s="60" t="s">
        <v>12</v>
      </c>
      <c r="F20" s="61" t="s">
        <v>13</v>
      </c>
      <c r="G20" s="60" t="s">
        <v>14</v>
      </c>
      <c r="H20" s="62" t="s">
        <v>15</v>
      </c>
      <c r="I20" s="6"/>
      <c r="J20" s="6"/>
      <c r="K20" s="6"/>
      <c r="L20" s="6"/>
      <c r="M20" s="7"/>
      <c r="N20" s="25"/>
    </row>
    <row r="21" ht="19.5" customHeight="1">
      <c r="A21" s="5"/>
      <c r="B21" s="6"/>
      <c r="C21" s="6"/>
      <c r="D21" s="63" t="s">
        <v>16</v>
      </c>
      <c r="E21" s="64">
        <f>'PE+PU Holds'!Z3</f>
        <v>0</v>
      </c>
      <c r="F21" s="64">
        <f>'PE+PU Holds'!Z2</f>
        <v>0</v>
      </c>
      <c r="G21" s="64">
        <f>'PE+PU Holds'!Z4</f>
        <v>0</v>
      </c>
      <c r="H21" s="65">
        <f>'PE+PU Holds'!Z5</f>
        <v>0</v>
      </c>
      <c r="I21" s="6"/>
      <c r="J21" s="6"/>
      <c r="K21" s="6"/>
      <c r="L21" s="6"/>
      <c r="M21" s="7"/>
      <c r="N21" s="25"/>
    </row>
    <row r="22" ht="19.5" customHeight="1">
      <c r="A22" s="5"/>
      <c r="B22" s="6"/>
      <c r="C22" s="6"/>
      <c r="D22" s="63" t="s">
        <v>17</v>
      </c>
      <c r="E22" s="64"/>
      <c r="F22" s="64">
        <f>Macros!T2</f>
        <v>0</v>
      </c>
      <c r="G22" s="64">
        <f>Macros!T3</f>
        <v>0</v>
      </c>
      <c r="H22" s="65">
        <f>Macros!T4</f>
        <v>0</v>
      </c>
      <c r="I22" s="6"/>
      <c r="J22" s="6"/>
      <c r="K22" s="6"/>
      <c r="L22" s="6"/>
      <c r="M22" s="7"/>
      <c r="N22" s="25"/>
    </row>
    <row r="23" ht="19.5" customHeight="1">
      <c r="A23" s="5"/>
      <c r="B23" s="6"/>
      <c r="C23" s="6"/>
      <c r="D23" s="66" t="s">
        <v>18</v>
      </c>
      <c r="E23" s="64"/>
      <c r="F23" s="64">
        <f>'Plywood-Volumes'!S2</f>
        <v>0</v>
      </c>
      <c r="G23" s="64">
        <f>'Plywood-Volumes'!S3</f>
        <v>0</v>
      </c>
      <c r="H23" s="65">
        <f>'Plywood-Volumes'!S4</f>
        <v>0</v>
      </c>
      <c r="I23" s="6"/>
      <c r="J23" s="6"/>
      <c r="K23" s="6"/>
      <c r="L23" s="6"/>
      <c r="M23" s="7"/>
      <c r="N23" s="25"/>
    </row>
    <row r="24" ht="19.5" customHeight="1">
      <c r="A24" s="5"/>
      <c r="B24" s="6"/>
      <c r="C24" s="6"/>
      <c r="D24" s="67" t="s">
        <v>19</v>
      </c>
      <c r="E24" s="68"/>
      <c r="F24" s="69">
        <f t="shared" ref="F24:H24" si="1">F21+F22+F23</f>
        <v>0</v>
      </c>
      <c r="G24" s="69">
        <f t="shared" si="1"/>
        <v>0</v>
      </c>
      <c r="H24" s="70">
        <f t="shared" si="1"/>
        <v>0</v>
      </c>
      <c r="I24" s="6"/>
      <c r="J24" s="6"/>
      <c r="K24" s="6"/>
      <c r="L24" s="6"/>
      <c r="M24" s="7"/>
      <c r="N24" s="25"/>
    </row>
    <row r="25" ht="19.5" customHeight="1">
      <c r="A25" s="5"/>
      <c r="B25" s="6"/>
      <c r="C25" s="6"/>
      <c r="D25" s="6"/>
      <c r="E25" s="6"/>
      <c r="F25" s="6"/>
      <c r="G25" s="71" t="s">
        <v>20</v>
      </c>
      <c r="H25" s="6"/>
      <c r="I25" s="6"/>
      <c r="J25" s="6"/>
      <c r="K25" s="6"/>
      <c r="L25" s="6"/>
      <c r="M25" s="7"/>
      <c r="N25" s="25"/>
    </row>
    <row r="26" ht="25.5" customHeight="1">
      <c r="A26" s="5"/>
      <c r="B26" s="6"/>
      <c r="C26" s="6"/>
      <c r="D26" s="72" t="s">
        <v>21</v>
      </c>
      <c r="E26" s="73">
        <v>0.0</v>
      </c>
      <c r="F26" s="23"/>
      <c r="G26" s="23"/>
      <c r="H26" s="74">
        <f>H24-(H24*E26)</f>
        <v>0</v>
      </c>
      <c r="I26" s="6"/>
      <c r="J26" s="6"/>
      <c r="K26" s="6"/>
      <c r="L26" s="6"/>
      <c r="M26" s="7"/>
      <c r="N26" s="25"/>
    </row>
    <row r="27" ht="14.25" customHeight="1">
      <c r="A27" s="5"/>
      <c r="B27" s="6"/>
      <c r="C27" s="6"/>
      <c r="D27" s="6"/>
      <c r="E27" s="6"/>
      <c r="F27" s="6"/>
      <c r="G27" s="6"/>
      <c r="H27" s="75" t="s">
        <v>22</v>
      </c>
      <c r="I27" s="6"/>
      <c r="J27" s="6"/>
      <c r="K27" s="6"/>
      <c r="L27" s="6"/>
      <c r="M27" s="7"/>
      <c r="N27" s="25"/>
    </row>
    <row r="28" ht="14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25"/>
    </row>
    <row r="29" ht="14.25" customHeigh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8"/>
      <c r="N29" s="25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9">
    <mergeCell ref="H3:L4"/>
    <mergeCell ref="I6:J6"/>
    <mergeCell ref="C8:F8"/>
    <mergeCell ref="G8:J8"/>
    <mergeCell ref="D9:F9"/>
    <mergeCell ref="H9:J9"/>
    <mergeCell ref="H10:J10"/>
    <mergeCell ref="H13:J13"/>
    <mergeCell ref="H14:J14"/>
    <mergeCell ref="D15:F15"/>
    <mergeCell ref="H15:J15"/>
    <mergeCell ref="D19:H19"/>
    <mergeCell ref="D10:F10"/>
    <mergeCell ref="D11:F11"/>
    <mergeCell ref="H11:J11"/>
    <mergeCell ref="D12:F12"/>
    <mergeCell ref="H12:J12"/>
    <mergeCell ref="D13:F13"/>
    <mergeCell ref="D14:F14"/>
  </mergeCells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2.71"/>
    <col customWidth="1" min="2" max="2" width="12.29"/>
    <col customWidth="1" min="3" max="3" width="24.86"/>
    <col customWidth="1" min="4" max="4" width="7.71"/>
    <col customWidth="1" min="5" max="6" width="10.71"/>
    <col customWidth="1" min="7" max="7" width="13.29"/>
    <col customWidth="1" min="8" max="24" width="4.71"/>
    <col customWidth="1" min="25" max="25" width="14.71"/>
    <col customWidth="1" min="26" max="26" width="18.43"/>
  </cols>
  <sheetData>
    <row r="1" ht="12.0" customHeight="1">
      <c r="B1" s="25"/>
      <c r="C1" s="25"/>
      <c r="D1" s="25"/>
      <c r="E1" s="25"/>
      <c r="F1" s="25"/>
      <c r="G1" s="79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ht="21.75" customHeight="1">
      <c r="B2" s="25"/>
      <c r="C2" s="25"/>
      <c r="D2" s="25"/>
      <c r="E2" s="25"/>
      <c r="F2" s="25"/>
      <c r="G2" s="79"/>
      <c r="H2" s="25"/>
      <c r="I2" s="25"/>
      <c r="J2" s="80"/>
      <c r="K2" s="4"/>
      <c r="L2" s="4"/>
      <c r="M2" s="4"/>
      <c r="N2" s="81"/>
      <c r="O2" s="82"/>
      <c r="P2" s="82"/>
      <c r="Q2" s="82"/>
      <c r="R2" s="82"/>
      <c r="S2" s="82"/>
      <c r="T2" s="82"/>
      <c r="U2" s="13"/>
      <c r="V2" s="83" t="s">
        <v>23</v>
      </c>
      <c r="W2" s="44"/>
      <c r="X2" s="44"/>
      <c r="Y2" s="84"/>
      <c r="Z2" s="85">
        <f t="shared" ref="Z2:Z3" si="1">H72+I72+J72+K72+L72+M72+N72+O72+P72+Q72+R72+S72+T72+U72+V72+W72+X72</f>
        <v>0</v>
      </c>
    </row>
    <row r="3" ht="21.75" customHeight="1">
      <c r="B3" s="25"/>
      <c r="C3" s="25"/>
      <c r="D3" s="25"/>
      <c r="E3" s="25"/>
      <c r="F3" s="25"/>
      <c r="G3" s="79"/>
      <c r="H3" s="25"/>
      <c r="I3" s="25"/>
      <c r="J3" s="83" t="s">
        <v>1</v>
      </c>
      <c r="K3" s="44"/>
      <c r="L3" s="44"/>
      <c r="M3" s="84"/>
      <c r="N3" s="86">
        <f>TODAY()</f>
        <v>45755</v>
      </c>
      <c r="O3" s="44"/>
      <c r="P3" s="44"/>
      <c r="Q3" s="44"/>
      <c r="R3" s="44"/>
      <c r="S3" s="44"/>
      <c r="T3" s="84"/>
      <c r="U3" s="13"/>
      <c r="V3" s="83" t="s">
        <v>24</v>
      </c>
      <c r="W3" s="44"/>
      <c r="X3" s="44"/>
      <c r="Y3" s="84"/>
      <c r="Z3" s="85">
        <f t="shared" si="1"/>
        <v>0</v>
      </c>
    </row>
    <row r="4" ht="21.75" customHeight="1">
      <c r="B4" s="25"/>
      <c r="C4" s="25"/>
      <c r="D4" s="25"/>
      <c r="E4" s="25"/>
      <c r="F4" s="25"/>
      <c r="G4" s="79"/>
      <c r="H4" s="25"/>
      <c r="I4" s="25"/>
      <c r="J4" s="4"/>
      <c r="K4" s="4"/>
      <c r="L4" s="4"/>
      <c r="M4" s="4"/>
      <c r="N4" s="87"/>
      <c r="O4" s="4"/>
      <c r="P4" s="4"/>
      <c r="Q4" s="4"/>
      <c r="R4" s="4"/>
      <c r="S4" s="4"/>
      <c r="T4" s="4"/>
      <c r="U4" s="13"/>
      <c r="V4" s="83" t="s">
        <v>25</v>
      </c>
      <c r="W4" s="44"/>
      <c r="X4" s="44"/>
      <c r="Y4" s="84"/>
      <c r="Z4" s="85">
        <f>(Y10/20*1.8)+(Y11/8*5.15)+(Y12/8*9.5)+(Y13/6*10.5)+(Y14/4*10.2)+(Y15/2*9.6)+(Y16/8*10.8)+(Y17/6*7.7)+(Y18/2*6)+(Y19/2*8.6)+(Y20/10*3.45)+(Y21/12*3.25)+(Y22/10*5.7)+(Y23/4*5.45)+(Y24/102*97.7)+(Y27/24*0.9)+(Y28/16*1.45)+(Y29/10*0.85)+(Y30/10*7.6)+(Y31/6*8)+(Y32/4*7.8)+(Y33/2*8.3)+(Y34/12*1.55)+(Y35/12*1.5)+(Y36/10*2.7)+(Y37/12*3.5)+(Y38/20*6.65)+(Y39/4*2.5)+(Y40/10*6.3)+(Y41/8*6.5)+(Y42/6*5.45)+(Y43/6*6.4)+(Y44/4*9.1)+(Y45/4*6.35)+(Y46/2*7)+(Y47/2*6.95)+(Y48/184*107.35)+(Y51/16*2.7)+(Y52/10*4.2)+(Y55/6*3)+(Y56/6*3.5)+(Y57/4*4)+(Y58/2*3.3)+(Y59/8*1)+(Y60/10*2.4)+(Y61/8*2.9)+(Y62/5*2.7)+(Y63/6*2)+(Y64/3*1.9)+(Y65/3*1.8)+(Y66/2*2.4)+(Y67/2*2.05)+(Y68/4*3.7)+(Y69/69*36.65)</f>
        <v>0</v>
      </c>
    </row>
    <row r="5" ht="21.75" customHeight="1">
      <c r="B5" s="25"/>
      <c r="C5" s="25"/>
      <c r="D5" s="25"/>
      <c r="E5" s="25"/>
      <c r="F5" s="25"/>
      <c r="G5" s="79"/>
      <c r="H5" s="25"/>
      <c r="I5" s="25"/>
      <c r="J5" s="88"/>
      <c r="K5" s="82"/>
      <c r="L5" s="82"/>
      <c r="M5" s="82"/>
      <c r="N5" s="87"/>
      <c r="O5" s="4"/>
      <c r="P5" s="4"/>
      <c r="Q5" s="4"/>
      <c r="R5" s="4"/>
      <c r="S5" s="4"/>
      <c r="T5" s="4"/>
      <c r="U5" s="13"/>
      <c r="V5" s="83" t="s">
        <v>26</v>
      </c>
      <c r="W5" s="44"/>
      <c r="X5" s="44"/>
      <c r="Y5" s="84"/>
      <c r="Z5" s="89">
        <f>H79</f>
        <v>0</v>
      </c>
    </row>
    <row r="6" ht="14.25" customHeight="1">
      <c r="B6" s="25"/>
      <c r="C6" s="25"/>
      <c r="D6" s="25"/>
      <c r="E6" s="25"/>
      <c r="F6" s="25"/>
      <c r="G6" s="79"/>
      <c r="H6" s="25"/>
      <c r="I6" s="25"/>
      <c r="J6" s="25"/>
      <c r="K6" s="25"/>
      <c r="L6" s="25"/>
      <c r="M6" s="25"/>
      <c r="N6" s="25"/>
      <c r="O6" s="25"/>
      <c r="P6" s="25"/>
      <c r="Q6" s="25"/>
      <c r="R6" s="90" t="s">
        <v>22</v>
      </c>
    </row>
    <row r="7" ht="14.25" customHeight="1">
      <c r="B7" s="91"/>
      <c r="C7" s="91"/>
      <c r="D7" s="91"/>
      <c r="E7" s="91"/>
      <c r="F7" s="91"/>
      <c r="G7" s="92"/>
      <c r="H7" s="91"/>
      <c r="I7" s="91"/>
      <c r="J7" s="91"/>
      <c r="K7" s="91"/>
      <c r="L7" s="91"/>
      <c r="M7" s="91"/>
      <c r="N7" s="91"/>
      <c r="O7" s="91"/>
      <c r="P7" s="91"/>
      <c r="Q7" s="91"/>
      <c r="R7" s="25"/>
      <c r="T7" s="93"/>
      <c r="U7" s="94" t="s">
        <v>27</v>
      </c>
      <c r="V7" s="9"/>
      <c r="W7" s="9"/>
      <c r="X7" s="10"/>
      <c r="Y7" s="95"/>
    </row>
    <row r="8" ht="69.75" customHeight="1">
      <c r="B8" s="96" t="s">
        <v>28</v>
      </c>
      <c r="C8" s="97" t="s">
        <v>29</v>
      </c>
      <c r="D8" s="54"/>
      <c r="E8" s="97" t="s">
        <v>30</v>
      </c>
      <c r="F8" s="98" t="s">
        <v>31</v>
      </c>
      <c r="G8" s="99" t="s">
        <v>15</v>
      </c>
      <c r="H8" s="100" t="s">
        <v>32</v>
      </c>
      <c r="I8" s="101" t="s">
        <v>33</v>
      </c>
      <c r="J8" s="102" t="s">
        <v>34</v>
      </c>
      <c r="K8" s="103" t="s">
        <v>35</v>
      </c>
      <c r="L8" s="104" t="s">
        <v>36</v>
      </c>
      <c r="M8" s="105" t="s">
        <v>37</v>
      </c>
      <c r="N8" s="106" t="s">
        <v>38</v>
      </c>
      <c r="O8" s="107" t="s">
        <v>39</v>
      </c>
      <c r="P8" s="108" t="s">
        <v>40</v>
      </c>
      <c r="Q8" s="109" t="s">
        <v>41</v>
      </c>
      <c r="R8" s="110" t="s">
        <v>42</v>
      </c>
      <c r="S8" s="111" t="s">
        <v>43</v>
      </c>
      <c r="T8" s="112" t="s">
        <v>44</v>
      </c>
      <c r="U8" s="113" t="s">
        <v>45</v>
      </c>
      <c r="V8" s="114" t="s">
        <v>46</v>
      </c>
      <c r="W8" s="115" t="s">
        <v>47</v>
      </c>
      <c r="X8" s="116" t="s">
        <v>48</v>
      </c>
      <c r="Y8" s="98" t="s">
        <v>49</v>
      </c>
      <c r="Z8" s="117" t="s">
        <v>50</v>
      </c>
    </row>
    <row r="9" ht="42.75" customHeight="1">
      <c r="B9" s="118" t="s">
        <v>51</v>
      </c>
      <c r="C9" s="31"/>
      <c r="D9" s="31"/>
      <c r="E9" s="31"/>
      <c r="F9" s="31"/>
      <c r="G9" s="31"/>
      <c r="H9" s="119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1"/>
    </row>
    <row r="10" ht="18.0" customHeight="1">
      <c r="B10" s="122">
        <v>1001.0</v>
      </c>
      <c r="C10" s="123" t="s">
        <v>52</v>
      </c>
      <c r="D10" s="124"/>
      <c r="E10" s="125" t="s">
        <v>53</v>
      </c>
      <c r="F10" s="125">
        <v>20.0</v>
      </c>
      <c r="G10" s="126">
        <v>90.0</v>
      </c>
      <c r="H10" s="122"/>
      <c r="I10" s="127"/>
      <c r="J10" s="128"/>
      <c r="K10" s="129"/>
      <c r="L10" s="130"/>
      <c r="M10" s="131"/>
      <c r="N10" s="132"/>
      <c r="O10" s="133"/>
      <c r="P10" s="134"/>
      <c r="Q10" s="135"/>
      <c r="R10" s="136"/>
      <c r="S10" s="137"/>
      <c r="T10" s="138"/>
      <c r="U10" s="139"/>
      <c r="V10" s="140"/>
      <c r="W10" s="141"/>
      <c r="X10" s="142"/>
      <c r="Y10" s="143">
        <f>(H10+I10+J10+K10+M10+L10+N10+O10+P10+Q10+R10+S10+T10+U10+V10+W10+X10)*20</f>
        <v>0</v>
      </c>
      <c r="Z10" s="144">
        <f t="shared" ref="Z10:Z24" si="2">(H10+I10+J10+K10+L10+M10+N10+O10+P10+Q10+R10+S10+T10)*G10+(U10+V10+W10+X10)*(G10*1.05)</f>
        <v>0</v>
      </c>
    </row>
    <row r="11" ht="18.0" customHeight="1">
      <c r="B11" s="145">
        <v>1002.0</v>
      </c>
      <c r="C11" s="146" t="s">
        <v>54</v>
      </c>
      <c r="D11" s="147"/>
      <c r="E11" s="148" t="s">
        <v>55</v>
      </c>
      <c r="F11" s="148">
        <v>8.0</v>
      </c>
      <c r="G11" s="149">
        <v>120.0</v>
      </c>
      <c r="H11" s="150"/>
      <c r="I11" s="151"/>
      <c r="J11" s="152"/>
      <c r="K11" s="153"/>
      <c r="L11" s="154"/>
      <c r="M11" s="155"/>
      <c r="N11" s="156"/>
      <c r="O11" s="157"/>
      <c r="P11" s="158"/>
      <c r="Q11" s="159"/>
      <c r="R11" s="160"/>
      <c r="S11" s="161"/>
      <c r="T11" s="162"/>
      <c r="U11" s="163"/>
      <c r="V11" s="164"/>
      <c r="W11" s="165"/>
      <c r="X11" s="166"/>
      <c r="Y11" s="143">
        <f t="shared" ref="Y11:Y12" si="3">(H11+I11+J11+K11+M11+L11+N11+O11+P11+Q11+R11+S11+T11+U11+V11+W11+X11)*8</f>
        <v>0</v>
      </c>
      <c r="Z11" s="144">
        <f t="shared" si="2"/>
        <v>0</v>
      </c>
    </row>
    <row r="12" ht="18.0" customHeight="1">
      <c r="B12" s="167">
        <v>1003.0</v>
      </c>
      <c r="C12" s="168" t="s">
        <v>56</v>
      </c>
      <c r="D12" s="169"/>
      <c r="E12" s="170" t="s">
        <v>57</v>
      </c>
      <c r="F12" s="170">
        <v>8.0</v>
      </c>
      <c r="G12" s="171">
        <v>220.0</v>
      </c>
      <c r="H12" s="172"/>
      <c r="I12" s="173"/>
      <c r="J12" s="174"/>
      <c r="K12" s="175"/>
      <c r="L12" s="176"/>
      <c r="M12" s="177"/>
      <c r="N12" s="178"/>
      <c r="O12" s="179"/>
      <c r="P12" s="180"/>
      <c r="Q12" s="181"/>
      <c r="R12" s="182"/>
      <c r="S12" s="183"/>
      <c r="T12" s="184"/>
      <c r="U12" s="185"/>
      <c r="V12" s="186"/>
      <c r="W12" s="187"/>
      <c r="X12" s="188"/>
      <c r="Y12" s="189">
        <f t="shared" si="3"/>
        <v>0</v>
      </c>
      <c r="Z12" s="144">
        <f t="shared" si="2"/>
        <v>0</v>
      </c>
    </row>
    <row r="13" ht="18.0" customHeight="1">
      <c r="B13" s="145">
        <v>1004.0</v>
      </c>
      <c r="C13" s="190" t="s">
        <v>58</v>
      </c>
      <c r="D13" s="147"/>
      <c r="E13" s="148" t="s">
        <v>59</v>
      </c>
      <c r="F13" s="148">
        <v>6.0</v>
      </c>
      <c r="G13" s="191">
        <v>240.0</v>
      </c>
      <c r="H13" s="150"/>
      <c r="I13" s="151"/>
      <c r="J13" s="152"/>
      <c r="K13" s="153"/>
      <c r="L13" s="154"/>
      <c r="M13" s="155"/>
      <c r="N13" s="156"/>
      <c r="O13" s="157"/>
      <c r="P13" s="158"/>
      <c r="Q13" s="159"/>
      <c r="R13" s="160"/>
      <c r="S13" s="161"/>
      <c r="T13" s="162"/>
      <c r="U13" s="163"/>
      <c r="V13" s="164"/>
      <c r="W13" s="165"/>
      <c r="X13" s="166"/>
      <c r="Y13" s="192">
        <f>(H13+I13+J13+K13+M13+L13+N13+O13+P13+Q13+R13+S13+T13+U13+V13+W13+X13)*6</f>
        <v>0</v>
      </c>
      <c r="Z13" s="144">
        <f t="shared" si="2"/>
        <v>0</v>
      </c>
    </row>
    <row r="14" ht="18.0" customHeight="1">
      <c r="B14" s="145">
        <v>1005.0</v>
      </c>
      <c r="C14" s="190" t="s">
        <v>60</v>
      </c>
      <c r="D14" s="147"/>
      <c r="E14" s="148" t="s">
        <v>61</v>
      </c>
      <c r="F14" s="148">
        <v>4.0</v>
      </c>
      <c r="G14" s="191">
        <v>230.0</v>
      </c>
      <c r="H14" s="150"/>
      <c r="I14" s="151"/>
      <c r="J14" s="152"/>
      <c r="K14" s="153"/>
      <c r="L14" s="154"/>
      <c r="M14" s="155"/>
      <c r="N14" s="156"/>
      <c r="O14" s="157"/>
      <c r="P14" s="158"/>
      <c r="Q14" s="159"/>
      <c r="R14" s="160"/>
      <c r="S14" s="161"/>
      <c r="T14" s="162"/>
      <c r="U14" s="163"/>
      <c r="V14" s="164"/>
      <c r="W14" s="165"/>
      <c r="X14" s="166"/>
      <c r="Y14" s="192">
        <f>(H14+I14+J14+K14+M14+L14+N14+O14+P14+Q14+R14+S14+T14+U14+V14+W14+X14)*4</f>
        <v>0</v>
      </c>
      <c r="Z14" s="144">
        <f t="shared" si="2"/>
        <v>0</v>
      </c>
    </row>
    <row r="15" ht="18.0" customHeight="1">
      <c r="B15" s="167">
        <v>1006.0</v>
      </c>
      <c r="C15" s="168" t="s">
        <v>62</v>
      </c>
      <c r="D15" s="169"/>
      <c r="E15" s="170" t="s">
        <v>63</v>
      </c>
      <c r="F15" s="170">
        <v>2.0</v>
      </c>
      <c r="G15" s="171">
        <v>200.0</v>
      </c>
      <c r="H15" s="172"/>
      <c r="I15" s="173"/>
      <c r="J15" s="174"/>
      <c r="K15" s="175"/>
      <c r="L15" s="176"/>
      <c r="M15" s="177"/>
      <c r="N15" s="178"/>
      <c r="O15" s="179"/>
      <c r="P15" s="180"/>
      <c r="Q15" s="181"/>
      <c r="R15" s="182"/>
      <c r="S15" s="183"/>
      <c r="T15" s="184"/>
      <c r="U15" s="185"/>
      <c r="V15" s="186"/>
      <c r="W15" s="187"/>
      <c r="X15" s="188"/>
      <c r="Y15" s="192">
        <f>(H15+I15+J15+K15+M15+L15+N15+O15+P15+Q15+R15+S15+T15+U15+V15+W15+X15)*2</f>
        <v>0</v>
      </c>
      <c r="Z15" s="144">
        <f t="shared" si="2"/>
        <v>0</v>
      </c>
    </row>
    <row r="16" ht="18.0" customHeight="1">
      <c r="B16" s="145">
        <v>1007.0</v>
      </c>
      <c r="C16" s="190" t="s">
        <v>64</v>
      </c>
      <c r="D16" s="147"/>
      <c r="E16" s="148" t="s">
        <v>57</v>
      </c>
      <c r="F16" s="148">
        <v>8.0</v>
      </c>
      <c r="G16" s="191">
        <v>230.0</v>
      </c>
      <c r="H16" s="145"/>
      <c r="I16" s="151"/>
      <c r="J16" s="152"/>
      <c r="K16" s="153"/>
      <c r="L16" s="154"/>
      <c r="M16" s="155"/>
      <c r="N16" s="156"/>
      <c r="O16" s="157"/>
      <c r="P16" s="158"/>
      <c r="Q16" s="159"/>
      <c r="R16" s="160"/>
      <c r="S16" s="161"/>
      <c r="T16" s="162"/>
      <c r="U16" s="163"/>
      <c r="V16" s="164"/>
      <c r="W16" s="165"/>
      <c r="X16" s="154"/>
      <c r="Y16" s="192">
        <f>(H16+I16+J16+K16+M16+L16+N16+O16+P16+Q16+R16+S16+T16+U16+V16+W16+X16)*8</f>
        <v>0</v>
      </c>
      <c r="Z16" s="144">
        <f t="shared" si="2"/>
        <v>0</v>
      </c>
    </row>
    <row r="17" ht="18.0" customHeight="1">
      <c r="B17" s="193">
        <v>1008.0</v>
      </c>
      <c r="C17" s="146" t="s">
        <v>65</v>
      </c>
      <c r="D17" s="194"/>
      <c r="E17" s="195" t="s">
        <v>59</v>
      </c>
      <c r="F17" s="195">
        <v>6.0</v>
      </c>
      <c r="G17" s="196">
        <v>200.0</v>
      </c>
      <c r="H17" s="193"/>
      <c r="I17" s="197"/>
      <c r="J17" s="198"/>
      <c r="K17" s="199"/>
      <c r="L17" s="200"/>
      <c r="M17" s="201"/>
      <c r="N17" s="202"/>
      <c r="O17" s="203"/>
      <c r="P17" s="204"/>
      <c r="Q17" s="205"/>
      <c r="R17" s="206"/>
      <c r="S17" s="207"/>
      <c r="T17" s="208"/>
      <c r="U17" s="209"/>
      <c r="V17" s="210"/>
      <c r="W17" s="211"/>
      <c r="X17" s="200"/>
      <c r="Y17" s="192">
        <f>(H17+I17+J17+K17+M17+L17+N17+O17+P17+Q17+R17+S17+T17+U17+V17+W17+X17)*6</f>
        <v>0</v>
      </c>
      <c r="Z17" s="144">
        <f t="shared" si="2"/>
        <v>0</v>
      </c>
    </row>
    <row r="18" ht="18.0" customHeight="1">
      <c r="B18" s="167">
        <v>1009.0</v>
      </c>
      <c r="C18" s="168" t="s">
        <v>66</v>
      </c>
      <c r="D18" s="169"/>
      <c r="E18" s="170" t="s">
        <v>61</v>
      </c>
      <c r="F18" s="170">
        <v>2.0</v>
      </c>
      <c r="G18" s="171">
        <v>150.0</v>
      </c>
      <c r="H18" s="167"/>
      <c r="I18" s="173"/>
      <c r="J18" s="174"/>
      <c r="K18" s="175"/>
      <c r="L18" s="176"/>
      <c r="M18" s="177"/>
      <c r="N18" s="178"/>
      <c r="O18" s="179"/>
      <c r="P18" s="180"/>
      <c r="Q18" s="181"/>
      <c r="R18" s="182"/>
      <c r="S18" s="183"/>
      <c r="T18" s="184"/>
      <c r="U18" s="185"/>
      <c r="V18" s="186"/>
      <c r="W18" s="187"/>
      <c r="X18" s="188"/>
      <c r="Y18" s="192">
        <f t="shared" ref="Y18:Y19" si="4">(H18+I18+J18+K18+M18+L18+N18+O18+P18+Q18+R18+S18+T18+U18+V18+W18+X18)*2</f>
        <v>0</v>
      </c>
      <c r="Z18" s="144">
        <f t="shared" si="2"/>
        <v>0</v>
      </c>
    </row>
    <row r="19" ht="18.0" customHeight="1">
      <c r="B19" s="212">
        <v>1010.0</v>
      </c>
      <c r="C19" s="190" t="s">
        <v>67</v>
      </c>
      <c r="D19" s="147"/>
      <c r="E19" s="148" t="s">
        <v>63</v>
      </c>
      <c r="F19" s="148">
        <v>2.0</v>
      </c>
      <c r="G19" s="191">
        <v>190.0</v>
      </c>
      <c r="H19" s="150"/>
      <c r="I19" s="151"/>
      <c r="J19" s="152"/>
      <c r="K19" s="153"/>
      <c r="L19" s="154"/>
      <c r="M19" s="155"/>
      <c r="N19" s="156"/>
      <c r="O19" s="157"/>
      <c r="P19" s="158"/>
      <c r="Q19" s="159"/>
      <c r="R19" s="160"/>
      <c r="S19" s="161"/>
      <c r="T19" s="162"/>
      <c r="U19" s="213"/>
      <c r="V19" s="164"/>
      <c r="W19" s="165"/>
      <c r="X19" s="214"/>
      <c r="Y19" s="215">
        <f t="shared" si="4"/>
        <v>0</v>
      </c>
      <c r="Z19" s="144">
        <f t="shared" si="2"/>
        <v>0</v>
      </c>
    </row>
    <row r="20" ht="18.0" customHeight="1">
      <c r="B20" s="193">
        <v>1011.0</v>
      </c>
      <c r="C20" s="146" t="s">
        <v>68</v>
      </c>
      <c r="D20" s="194"/>
      <c r="E20" s="195" t="s">
        <v>69</v>
      </c>
      <c r="F20" s="195">
        <v>10.0</v>
      </c>
      <c r="G20" s="196">
        <v>100.0</v>
      </c>
      <c r="H20" s="216"/>
      <c r="I20" s="197"/>
      <c r="J20" s="198"/>
      <c r="K20" s="199"/>
      <c r="L20" s="200"/>
      <c r="M20" s="201"/>
      <c r="N20" s="202"/>
      <c r="O20" s="203"/>
      <c r="P20" s="204"/>
      <c r="Q20" s="205"/>
      <c r="R20" s="206"/>
      <c r="S20" s="207"/>
      <c r="T20" s="208"/>
      <c r="U20" s="209"/>
      <c r="V20" s="210"/>
      <c r="W20" s="211"/>
      <c r="X20" s="217"/>
      <c r="Y20" s="215">
        <f>(H20+I20+J20+K20+M20+L20+N20+O20+P20+Q20+R20+S20+T20+U20+V20+W20+X20)*10</f>
        <v>0</v>
      </c>
      <c r="Z20" s="144">
        <f t="shared" si="2"/>
        <v>0</v>
      </c>
    </row>
    <row r="21" ht="18.0" customHeight="1">
      <c r="B21" s="167">
        <v>1012.0</v>
      </c>
      <c r="C21" s="168" t="s">
        <v>70</v>
      </c>
      <c r="D21" s="169"/>
      <c r="E21" s="170" t="s">
        <v>69</v>
      </c>
      <c r="F21" s="170">
        <v>12.0</v>
      </c>
      <c r="G21" s="171">
        <v>90.0</v>
      </c>
      <c r="H21" s="172"/>
      <c r="I21" s="173"/>
      <c r="J21" s="174"/>
      <c r="K21" s="175"/>
      <c r="L21" s="176"/>
      <c r="M21" s="177"/>
      <c r="N21" s="178"/>
      <c r="O21" s="179"/>
      <c r="P21" s="180"/>
      <c r="Q21" s="181"/>
      <c r="R21" s="182"/>
      <c r="S21" s="183"/>
      <c r="T21" s="184"/>
      <c r="U21" s="185"/>
      <c r="V21" s="186"/>
      <c r="W21" s="187"/>
      <c r="X21" s="188"/>
      <c r="Y21" s="215">
        <f>(H21+I21+J21+K21+M21+L21+N21+O21+P21+Q21+R21+S21+T21+U21+V21+W21+X21)*12</f>
        <v>0</v>
      </c>
      <c r="Z21" s="144">
        <f t="shared" si="2"/>
        <v>0</v>
      </c>
    </row>
    <row r="22" ht="18.0" customHeight="1">
      <c r="B22" s="145">
        <v>1013.0</v>
      </c>
      <c r="C22" s="190" t="s">
        <v>71</v>
      </c>
      <c r="D22" s="147"/>
      <c r="E22" s="148" t="s">
        <v>72</v>
      </c>
      <c r="F22" s="148">
        <v>10.0</v>
      </c>
      <c r="G22" s="191">
        <v>130.0</v>
      </c>
      <c r="H22" s="150"/>
      <c r="I22" s="151"/>
      <c r="J22" s="152"/>
      <c r="K22" s="153"/>
      <c r="L22" s="154"/>
      <c r="M22" s="155"/>
      <c r="N22" s="156"/>
      <c r="O22" s="157"/>
      <c r="P22" s="158"/>
      <c r="Q22" s="159"/>
      <c r="R22" s="160"/>
      <c r="S22" s="161"/>
      <c r="T22" s="162"/>
      <c r="U22" s="163"/>
      <c r="V22" s="164"/>
      <c r="W22" s="165"/>
      <c r="X22" s="166"/>
      <c r="Y22" s="215">
        <f>(H22+I22+J22+K22+M22+L22+N22+O22+P22+Q22+R22+S22+T22+U22+V22+W22+X22)*10</f>
        <v>0</v>
      </c>
      <c r="Z22" s="144">
        <f t="shared" si="2"/>
        <v>0</v>
      </c>
    </row>
    <row r="23" ht="18.0" customHeight="1">
      <c r="B23" s="193">
        <v>1014.0</v>
      </c>
      <c r="C23" s="146" t="s">
        <v>73</v>
      </c>
      <c r="D23" s="194"/>
      <c r="E23" s="195" t="s">
        <v>74</v>
      </c>
      <c r="F23" s="195">
        <v>4.0</v>
      </c>
      <c r="G23" s="196">
        <v>120.0</v>
      </c>
      <c r="H23" s="216"/>
      <c r="I23" s="197"/>
      <c r="J23" s="198"/>
      <c r="K23" s="199"/>
      <c r="L23" s="200"/>
      <c r="M23" s="201"/>
      <c r="N23" s="202"/>
      <c r="O23" s="203"/>
      <c r="P23" s="204"/>
      <c r="Q23" s="205"/>
      <c r="R23" s="206"/>
      <c r="S23" s="207"/>
      <c r="T23" s="208"/>
      <c r="U23" s="209"/>
      <c r="V23" s="210"/>
      <c r="W23" s="211"/>
      <c r="X23" s="217"/>
      <c r="Y23" s="215">
        <f>(H23+I23+J23+K23+M23+L23+N23+O23+P23+Q23+R23+S23+T23+U23+V23+W23+X23)*4</f>
        <v>0</v>
      </c>
      <c r="Z23" s="144">
        <f t="shared" si="2"/>
        <v>0</v>
      </c>
    </row>
    <row r="24" ht="18.0" customHeight="1">
      <c r="B24" s="218">
        <v>1015.0</v>
      </c>
      <c r="C24" s="219" t="s">
        <v>75</v>
      </c>
      <c r="D24" s="220"/>
      <c r="E24" s="221" t="s">
        <v>76</v>
      </c>
      <c r="F24" s="221">
        <f>SUM(F10:F23)</f>
        <v>102</v>
      </c>
      <c r="G24" s="222">
        <v>2200.0</v>
      </c>
      <c r="H24" s="223"/>
      <c r="I24" s="224"/>
      <c r="J24" s="225"/>
      <c r="K24" s="226"/>
      <c r="L24" s="227"/>
      <c r="M24" s="228"/>
      <c r="N24" s="229"/>
      <c r="O24" s="230"/>
      <c r="P24" s="231"/>
      <c r="Q24" s="232"/>
      <c r="R24" s="233"/>
      <c r="S24" s="234"/>
      <c r="T24" s="235"/>
      <c r="U24" s="236"/>
      <c r="V24" s="237"/>
      <c r="W24" s="238"/>
      <c r="X24" s="239"/>
      <c r="Y24" s="215">
        <f>(H24+I24+J24+K24+M24+L24+N24+O24+P24+Q24+R24+S24+T24+U24+V24+W24+X24)*102</f>
        <v>0</v>
      </c>
      <c r="Z24" s="240">
        <f t="shared" si="2"/>
        <v>0</v>
      </c>
    </row>
    <row r="25" ht="7.5" customHeight="1">
      <c r="B25" s="241"/>
      <c r="C25" s="241"/>
      <c r="D25" s="242"/>
      <c r="E25" s="241"/>
      <c r="F25" s="241"/>
      <c r="G25" s="243"/>
      <c r="H25" s="241"/>
      <c r="I25" s="244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5"/>
      <c r="Z25" s="246"/>
    </row>
    <row r="26" ht="42.75" customHeight="1">
      <c r="B26" s="247" t="s">
        <v>77</v>
      </c>
      <c r="C26" s="120"/>
      <c r="D26" s="120"/>
      <c r="E26" s="120"/>
      <c r="F26" s="120"/>
      <c r="G26" s="120"/>
      <c r="H26" s="248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249"/>
      <c r="Z26" s="250"/>
    </row>
    <row r="27" ht="18.0" customHeight="1">
      <c r="B27" s="122">
        <v>1101.0</v>
      </c>
      <c r="C27" s="190" t="s">
        <v>78</v>
      </c>
      <c r="D27" s="124"/>
      <c r="E27" s="148" t="s">
        <v>79</v>
      </c>
      <c r="F27" s="148">
        <v>24.0</v>
      </c>
      <c r="G27" s="251">
        <v>60.0</v>
      </c>
      <c r="H27" s="122"/>
      <c r="I27" s="127"/>
      <c r="J27" s="128"/>
      <c r="K27" s="129"/>
      <c r="L27" s="130"/>
      <c r="M27" s="131"/>
      <c r="N27" s="132"/>
      <c r="O27" s="133"/>
      <c r="P27" s="134"/>
      <c r="Q27" s="135"/>
      <c r="R27" s="136"/>
      <c r="S27" s="137"/>
      <c r="T27" s="252"/>
      <c r="U27" s="139"/>
      <c r="V27" s="140"/>
      <c r="W27" s="141"/>
      <c r="X27" s="142"/>
      <c r="Y27" s="143">
        <f>(H27+I27+J27+K27+M27+L27+N27+O27+P27+Q27+R27+S27+T27+U27+V27+W27+X27)*24</f>
        <v>0</v>
      </c>
      <c r="Z27" s="144">
        <f t="shared" ref="Z27:Z48" si="5">(H27+I27+J27+K27+L27+M27+N27+O27+P27+Q27+R27+S27+T27)*G27+(U27+V27+W27+X27)*(G27*1.05)</f>
        <v>0</v>
      </c>
    </row>
    <row r="28" ht="18.0" customHeight="1">
      <c r="B28" s="193">
        <v>1102.0</v>
      </c>
      <c r="C28" s="146" t="s">
        <v>80</v>
      </c>
      <c r="D28" s="194"/>
      <c r="E28" s="195" t="s">
        <v>53</v>
      </c>
      <c r="F28" s="195">
        <v>16.0</v>
      </c>
      <c r="G28" s="222">
        <v>60.0</v>
      </c>
      <c r="H28" s="216"/>
      <c r="I28" s="197"/>
      <c r="J28" s="198"/>
      <c r="K28" s="199"/>
      <c r="L28" s="200"/>
      <c r="M28" s="201"/>
      <c r="N28" s="202"/>
      <c r="O28" s="203"/>
      <c r="P28" s="204"/>
      <c r="Q28" s="205"/>
      <c r="R28" s="206"/>
      <c r="S28" s="207"/>
      <c r="T28" s="253"/>
      <c r="U28" s="209"/>
      <c r="V28" s="210"/>
      <c r="W28" s="211"/>
      <c r="X28" s="217"/>
      <c r="Y28" s="192">
        <f>(H28+I28+J28+K28+M28+L28+N28+O28+P28+Q28+R28+S28+T28+U28+V28+W28+X28)*16</f>
        <v>0</v>
      </c>
      <c r="Z28" s="144">
        <f t="shared" si="5"/>
        <v>0</v>
      </c>
    </row>
    <row r="29" ht="18.0" customHeight="1">
      <c r="B29" s="167">
        <v>1103.0</v>
      </c>
      <c r="C29" s="168" t="s">
        <v>81</v>
      </c>
      <c r="D29" s="169"/>
      <c r="E29" s="170" t="s">
        <v>53</v>
      </c>
      <c r="F29" s="170">
        <v>10.0</v>
      </c>
      <c r="G29" s="171">
        <v>40.0</v>
      </c>
      <c r="H29" s="172"/>
      <c r="I29" s="173"/>
      <c r="J29" s="174"/>
      <c r="K29" s="175"/>
      <c r="L29" s="176"/>
      <c r="M29" s="177"/>
      <c r="N29" s="178"/>
      <c r="O29" s="179"/>
      <c r="P29" s="180"/>
      <c r="Q29" s="181"/>
      <c r="R29" s="182"/>
      <c r="S29" s="183"/>
      <c r="T29" s="254"/>
      <c r="U29" s="185"/>
      <c r="V29" s="186"/>
      <c r="W29" s="187"/>
      <c r="X29" s="188"/>
      <c r="Y29" s="192">
        <f t="shared" ref="Y29:Y30" si="6">(H29+I29+J29+K29+M29+L29+N29+O29+P29+Q29+R29+S29+T29+U29+V29+W29+X29)*10</f>
        <v>0</v>
      </c>
      <c r="Z29" s="144">
        <f t="shared" si="5"/>
        <v>0</v>
      </c>
    </row>
    <row r="30" ht="18.0" customHeight="1">
      <c r="B30" s="145">
        <v>1104.0</v>
      </c>
      <c r="C30" s="190" t="s">
        <v>82</v>
      </c>
      <c r="D30" s="147"/>
      <c r="E30" s="148" t="s">
        <v>69</v>
      </c>
      <c r="F30" s="148">
        <v>10.0</v>
      </c>
      <c r="G30" s="149">
        <v>180.0</v>
      </c>
      <c r="H30" s="150"/>
      <c r="I30" s="151"/>
      <c r="J30" s="152"/>
      <c r="K30" s="153"/>
      <c r="L30" s="154"/>
      <c r="M30" s="155"/>
      <c r="N30" s="156"/>
      <c r="O30" s="157"/>
      <c r="P30" s="158"/>
      <c r="Q30" s="159"/>
      <c r="R30" s="160"/>
      <c r="S30" s="161"/>
      <c r="T30" s="255"/>
      <c r="U30" s="163"/>
      <c r="V30" s="164"/>
      <c r="W30" s="165"/>
      <c r="X30" s="166"/>
      <c r="Y30" s="192">
        <f t="shared" si="6"/>
        <v>0</v>
      </c>
      <c r="Z30" s="144">
        <f t="shared" si="5"/>
        <v>0</v>
      </c>
    </row>
    <row r="31" ht="18.0" customHeight="1">
      <c r="B31" s="145">
        <v>1105.0</v>
      </c>
      <c r="C31" s="146" t="s">
        <v>83</v>
      </c>
      <c r="D31" s="194"/>
      <c r="E31" s="195" t="s">
        <v>59</v>
      </c>
      <c r="F31" s="195">
        <v>6.0</v>
      </c>
      <c r="G31" s="222">
        <v>190.0</v>
      </c>
      <c r="H31" s="216"/>
      <c r="I31" s="197"/>
      <c r="J31" s="198"/>
      <c r="K31" s="199"/>
      <c r="L31" s="200"/>
      <c r="M31" s="201"/>
      <c r="N31" s="202"/>
      <c r="O31" s="203"/>
      <c r="P31" s="204"/>
      <c r="Q31" s="205"/>
      <c r="R31" s="206"/>
      <c r="S31" s="207"/>
      <c r="T31" s="253"/>
      <c r="U31" s="209"/>
      <c r="V31" s="210"/>
      <c r="W31" s="211"/>
      <c r="X31" s="217"/>
      <c r="Y31" s="192">
        <f>(H31+I31+J31+K31+M31+L31+N31+O31+P31+Q31+R31+S31+T31+U31+V31+W31+X31)*6</f>
        <v>0</v>
      </c>
      <c r="Z31" s="144">
        <f t="shared" si="5"/>
        <v>0</v>
      </c>
    </row>
    <row r="32" ht="18.0" customHeight="1">
      <c r="B32" s="167">
        <v>1106.0</v>
      </c>
      <c r="C32" s="168" t="s">
        <v>84</v>
      </c>
      <c r="D32" s="169"/>
      <c r="E32" s="170" t="s">
        <v>61</v>
      </c>
      <c r="F32" s="170">
        <v>4.0</v>
      </c>
      <c r="G32" s="171">
        <v>180.0</v>
      </c>
      <c r="H32" s="172"/>
      <c r="I32" s="173"/>
      <c r="J32" s="174"/>
      <c r="K32" s="175"/>
      <c r="L32" s="176"/>
      <c r="M32" s="177"/>
      <c r="N32" s="178"/>
      <c r="O32" s="179"/>
      <c r="P32" s="180"/>
      <c r="Q32" s="181"/>
      <c r="R32" s="182"/>
      <c r="S32" s="183"/>
      <c r="T32" s="254"/>
      <c r="U32" s="185"/>
      <c r="V32" s="186"/>
      <c r="W32" s="187"/>
      <c r="X32" s="188"/>
      <c r="Y32" s="192">
        <f>(H32+I32+J32+K32+M32+L32+N32+O32+P32+Q32+R32+S32+T32+U32+V32+W32+X32)*4</f>
        <v>0</v>
      </c>
      <c r="Z32" s="144">
        <f t="shared" si="5"/>
        <v>0</v>
      </c>
    </row>
    <row r="33" ht="18.0" customHeight="1">
      <c r="B33" s="145">
        <v>1107.0</v>
      </c>
      <c r="C33" s="190" t="s">
        <v>85</v>
      </c>
      <c r="D33" s="147"/>
      <c r="E33" s="148" t="s">
        <v>63</v>
      </c>
      <c r="F33" s="148">
        <v>2.0</v>
      </c>
      <c r="G33" s="149">
        <v>180.0</v>
      </c>
      <c r="H33" s="150"/>
      <c r="I33" s="151"/>
      <c r="J33" s="152"/>
      <c r="K33" s="153"/>
      <c r="L33" s="154"/>
      <c r="M33" s="155"/>
      <c r="N33" s="156"/>
      <c r="O33" s="157"/>
      <c r="P33" s="158"/>
      <c r="Q33" s="159"/>
      <c r="R33" s="160"/>
      <c r="S33" s="161"/>
      <c r="T33" s="255"/>
      <c r="U33" s="163"/>
      <c r="V33" s="164"/>
      <c r="W33" s="165"/>
      <c r="X33" s="166"/>
      <c r="Y33" s="192">
        <f>(H33+I33+J33+K33+M33+L33+N33+O33+P33+Q33+R33+S33+T33+U33+V33+W33+X33)*2</f>
        <v>0</v>
      </c>
      <c r="Z33" s="144">
        <f t="shared" si="5"/>
        <v>0</v>
      </c>
    </row>
    <row r="34" ht="18.0" customHeight="1">
      <c r="B34" s="193">
        <v>1108.0</v>
      </c>
      <c r="C34" s="146" t="s">
        <v>86</v>
      </c>
      <c r="D34" s="194"/>
      <c r="E34" s="195" t="s">
        <v>55</v>
      </c>
      <c r="F34" s="195">
        <v>12.0</v>
      </c>
      <c r="G34" s="222">
        <v>60.0</v>
      </c>
      <c r="H34" s="216"/>
      <c r="I34" s="197"/>
      <c r="J34" s="198"/>
      <c r="K34" s="199"/>
      <c r="L34" s="200"/>
      <c r="M34" s="201"/>
      <c r="N34" s="202"/>
      <c r="O34" s="203"/>
      <c r="P34" s="204"/>
      <c r="Q34" s="205"/>
      <c r="R34" s="206"/>
      <c r="S34" s="207"/>
      <c r="T34" s="253"/>
      <c r="U34" s="209"/>
      <c r="V34" s="210"/>
      <c r="W34" s="211"/>
      <c r="X34" s="217"/>
      <c r="Y34" s="192">
        <f t="shared" ref="Y34:Y35" si="7">(H34+I34+J34+K34+M34+L34+N34+O34+P34+Q34+R34+S34+T34+U34+V34+W34+X34)*12</f>
        <v>0</v>
      </c>
      <c r="Z34" s="144">
        <f t="shared" si="5"/>
        <v>0</v>
      </c>
    </row>
    <row r="35" ht="18.0" customHeight="1">
      <c r="B35" s="167">
        <v>1109.0</v>
      </c>
      <c r="C35" s="168" t="s">
        <v>87</v>
      </c>
      <c r="D35" s="169"/>
      <c r="E35" s="170" t="s">
        <v>55</v>
      </c>
      <c r="F35" s="170">
        <v>12.0</v>
      </c>
      <c r="G35" s="171">
        <v>60.0</v>
      </c>
      <c r="H35" s="172"/>
      <c r="I35" s="173"/>
      <c r="J35" s="174"/>
      <c r="K35" s="175"/>
      <c r="L35" s="176"/>
      <c r="M35" s="177"/>
      <c r="N35" s="178"/>
      <c r="O35" s="179"/>
      <c r="P35" s="180"/>
      <c r="Q35" s="181"/>
      <c r="R35" s="182"/>
      <c r="S35" s="183"/>
      <c r="T35" s="254"/>
      <c r="U35" s="185"/>
      <c r="V35" s="186"/>
      <c r="W35" s="187"/>
      <c r="X35" s="188"/>
      <c r="Y35" s="192">
        <f t="shared" si="7"/>
        <v>0</v>
      </c>
      <c r="Z35" s="144">
        <f t="shared" si="5"/>
        <v>0</v>
      </c>
    </row>
    <row r="36" ht="18.0" customHeight="1">
      <c r="B36" s="145">
        <v>1110.0</v>
      </c>
      <c r="C36" s="190" t="s">
        <v>88</v>
      </c>
      <c r="D36" s="147"/>
      <c r="E36" s="148" t="s">
        <v>55</v>
      </c>
      <c r="F36" s="148">
        <v>10.0</v>
      </c>
      <c r="G36" s="149">
        <v>80.0</v>
      </c>
      <c r="H36" s="150"/>
      <c r="I36" s="151"/>
      <c r="J36" s="152"/>
      <c r="K36" s="153"/>
      <c r="L36" s="154"/>
      <c r="M36" s="155"/>
      <c r="N36" s="156"/>
      <c r="O36" s="157"/>
      <c r="P36" s="158"/>
      <c r="Q36" s="159"/>
      <c r="R36" s="160"/>
      <c r="S36" s="161"/>
      <c r="T36" s="255"/>
      <c r="U36" s="163"/>
      <c r="V36" s="164"/>
      <c r="W36" s="165"/>
      <c r="X36" s="166"/>
      <c r="Y36" s="192">
        <f>(H36+I36+J36+K36+M36+L36+N36+O36+P36+Q36+R36+S36+T36+U36+V36+W36+X36)*10</f>
        <v>0</v>
      </c>
      <c r="Z36" s="144">
        <f t="shared" si="5"/>
        <v>0</v>
      </c>
    </row>
    <row r="37" ht="18.0" customHeight="1">
      <c r="B37" s="145">
        <v>1111.0</v>
      </c>
      <c r="C37" s="146" t="s">
        <v>89</v>
      </c>
      <c r="D37" s="194"/>
      <c r="E37" s="195" t="s">
        <v>69</v>
      </c>
      <c r="F37" s="195">
        <v>12.0</v>
      </c>
      <c r="G37" s="222">
        <v>110.0</v>
      </c>
      <c r="H37" s="216"/>
      <c r="I37" s="197"/>
      <c r="J37" s="198"/>
      <c r="K37" s="199"/>
      <c r="L37" s="200"/>
      <c r="M37" s="201"/>
      <c r="N37" s="202"/>
      <c r="O37" s="203"/>
      <c r="P37" s="204"/>
      <c r="Q37" s="205"/>
      <c r="R37" s="206"/>
      <c r="S37" s="207"/>
      <c r="T37" s="253"/>
      <c r="U37" s="209"/>
      <c r="V37" s="210"/>
      <c r="W37" s="211"/>
      <c r="X37" s="217"/>
      <c r="Y37" s="192">
        <f>(H37+I37+J37+K37+M37+L37+N37+O37+P37+Q37+R37+S37+T37+U37+V37+W37+X37)*12</f>
        <v>0</v>
      </c>
      <c r="Z37" s="144">
        <f t="shared" si="5"/>
        <v>0</v>
      </c>
    </row>
    <row r="38" ht="18.0" customHeight="1">
      <c r="B38" s="167">
        <v>1112.0</v>
      </c>
      <c r="C38" s="168" t="s">
        <v>90</v>
      </c>
      <c r="D38" s="169"/>
      <c r="E38" s="170" t="s">
        <v>57</v>
      </c>
      <c r="F38" s="170">
        <v>20.0</v>
      </c>
      <c r="G38" s="171">
        <v>150.0</v>
      </c>
      <c r="H38" s="172"/>
      <c r="I38" s="173"/>
      <c r="J38" s="174"/>
      <c r="K38" s="175"/>
      <c r="L38" s="176"/>
      <c r="M38" s="177"/>
      <c r="N38" s="178"/>
      <c r="O38" s="179"/>
      <c r="P38" s="180"/>
      <c r="Q38" s="181"/>
      <c r="R38" s="182"/>
      <c r="S38" s="183"/>
      <c r="T38" s="254"/>
      <c r="U38" s="185"/>
      <c r="V38" s="186"/>
      <c r="W38" s="187"/>
      <c r="X38" s="188"/>
      <c r="Y38" s="192">
        <f>(H38+I38+J38+K38+M38+L38+N38+O38+P38+Q38+R38+S38+T38+U38+V38+W38+X38)*20</f>
        <v>0</v>
      </c>
      <c r="Z38" s="144">
        <f t="shared" si="5"/>
        <v>0</v>
      </c>
    </row>
    <row r="39" ht="18.0" customHeight="1">
      <c r="B39" s="145">
        <v>1113.0</v>
      </c>
      <c r="C39" s="190" t="s">
        <v>91</v>
      </c>
      <c r="D39" s="147"/>
      <c r="E39" s="148" t="s">
        <v>57</v>
      </c>
      <c r="F39" s="148">
        <v>4.0</v>
      </c>
      <c r="G39" s="149">
        <v>70.0</v>
      </c>
      <c r="H39" s="150"/>
      <c r="I39" s="151"/>
      <c r="J39" s="152"/>
      <c r="K39" s="153"/>
      <c r="L39" s="154"/>
      <c r="M39" s="155"/>
      <c r="N39" s="156"/>
      <c r="O39" s="157"/>
      <c r="P39" s="158"/>
      <c r="Q39" s="159"/>
      <c r="R39" s="160"/>
      <c r="S39" s="161"/>
      <c r="T39" s="255"/>
      <c r="U39" s="163"/>
      <c r="V39" s="164"/>
      <c r="W39" s="165"/>
      <c r="X39" s="166"/>
      <c r="Y39" s="192">
        <f>(H39+I39+J39+K39+M39+L39+N39+O39+P39+Q39+R39+S39+T39+U39+V39+W39+X39)*4</f>
        <v>0</v>
      </c>
      <c r="Z39" s="144">
        <f t="shared" si="5"/>
        <v>0</v>
      </c>
    </row>
    <row r="40" ht="18.0" customHeight="1">
      <c r="B40" s="193">
        <v>1114.0</v>
      </c>
      <c r="C40" s="146" t="s">
        <v>92</v>
      </c>
      <c r="D40" s="194"/>
      <c r="E40" s="195" t="s">
        <v>57</v>
      </c>
      <c r="F40" s="195">
        <v>10.0</v>
      </c>
      <c r="G40" s="222">
        <v>150.0</v>
      </c>
      <c r="H40" s="216"/>
      <c r="I40" s="197"/>
      <c r="J40" s="198"/>
      <c r="K40" s="199"/>
      <c r="L40" s="200"/>
      <c r="M40" s="201"/>
      <c r="N40" s="202"/>
      <c r="O40" s="203"/>
      <c r="P40" s="204"/>
      <c r="Q40" s="205"/>
      <c r="R40" s="206"/>
      <c r="S40" s="207"/>
      <c r="T40" s="253"/>
      <c r="U40" s="209"/>
      <c r="V40" s="210"/>
      <c r="W40" s="211"/>
      <c r="X40" s="217"/>
      <c r="Y40" s="192">
        <f>(H40+I40+J40+K40+M40+L40+N40+O40+P40+Q40+R40+S40+T40+U40+V40+W40+X40)*10</f>
        <v>0</v>
      </c>
      <c r="Z40" s="144">
        <f t="shared" si="5"/>
        <v>0</v>
      </c>
    </row>
    <row r="41" ht="18.0" customHeight="1">
      <c r="B41" s="167">
        <v>1115.0</v>
      </c>
      <c r="C41" s="168" t="s">
        <v>93</v>
      </c>
      <c r="D41" s="169"/>
      <c r="E41" s="170" t="s">
        <v>59</v>
      </c>
      <c r="F41" s="170">
        <v>8.0</v>
      </c>
      <c r="G41" s="171">
        <v>160.0</v>
      </c>
      <c r="H41" s="172"/>
      <c r="I41" s="173"/>
      <c r="J41" s="174"/>
      <c r="K41" s="175"/>
      <c r="L41" s="176"/>
      <c r="M41" s="177"/>
      <c r="N41" s="178"/>
      <c r="O41" s="179"/>
      <c r="P41" s="180"/>
      <c r="Q41" s="181"/>
      <c r="R41" s="182"/>
      <c r="S41" s="183"/>
      <c r="T41" s="254"/>
      <c r="U41" s="185"/>
      <c r="V41" s="186"/>
      <c r="W41" s="187"/>
      <c r="X41" s="188"/>
      <c r="Y41" s="192">
        <f>(H41+I41+J41+K41+M41+L41+N41+O41+P41+Q41+R41+S41+T41+U41+V41+W41+X41)*8</f>
        <v>0</v>
      </c>
      <c r="Z41" s="144">
        <f t="shared" si="5"/>
        <v>0</v>
      </c>
    </row>
    <row r="42" ht="18.0" customHeight="1">
      <c r="B42" s="145">
        <v>1116.0</v>
      </c>
      <c r="C42" s="190" t="s">
        <v>94</v>
      </c>
      <c r="D42" s="147"/>
      <c r="E42" s="148" t="s">
        <v>59</v>
      </c>
      <c r="F42" s="148">
        <v>6.0</v>
      </c>
      <c r="G42" s="149">
        <v>130.0</v>
      </c>
      <c r="H42" s="150"/>
      <c r="I42" s="151"/>
      <c r="J42" s="152"/>
      <c r="K42" s="153"/>
      <c r="L42" s="154"/>
      <c r="M42" s="155"/>
      <c r="N42" s="156"/>
      <c r="O42" s="157"/>
      <c r="P42" s="158"/>
      <c r="Q42" s="159"/>
      <c r="R42" s="160"/>
      <c r="S42" s="161"/>
      <c r="T42" s="255"/>
      <c r="U42" s="163"/>
      <c r="V42" s="164"/>
      <c r="W42" s="165"/>
      <c r="X42" s="166"/>
      <c r="Y42" s="192">
        <f t="shared" ref="Y42:Y43" si="8">(H42+I42+J42+K42+M42+L42+N42+O42+P42+Q42+R42+S42+T42+U42+V42+W42+X42)*6</f>
        <v>0</v>
      </c>
      <c r="Z42" s="144">
        <f t="shared" si="5"/>
        <v>0</v>
      </c>
    </row>
    <row r="43" ht="18.0" customHeight="1">
      <c r="B43" s="145">
        <v>1117.0</v>
      </c>
      <c r="C43" s="146" t="s">
        <v>95</v>
      </c>
      <c r="D43" s="194"/>
      <c r="E43" s="195" t="s">
        <v>59</v>
      </c>
      <c r="F43" s="195">
        <v>6.0</v>
      </c>
      <c r="G43" s="196">
        <v>150.0</v>
      </c>
      <c r="H43" s="216"/>
      <c r="I43" s="197"/>
      <c r="J43" s="198"/>
      <c r="K43" s="199"/>
      <c r="L43" s="200"/>
      <c r="M43" s="201"/>
      <c r="N43" s="202"/>
      <c r="O43" s="203"/>
      <c r="P43" s="204"/>
      <c r="Q43" s="205"/>
      <c r="R43" s="206"/>
      <c r="S43" s="207"/>
      <c r="T43" s="253"/>
      <c r="U43" s="209"/>
      <c r="V43" s="210"/>
      <c r="W43" s="211"/>
      <c r="X43" s="217"/>
      <c r="Y43" s="192">
        <f t="shared" si="8"/>
        <v>0</v>
      </c>
      <c r="Z43" s="144">
        <f t="shared" si="5"/>
        <v>0</v>
      </c>
    </row>
    <row r="44" ht="18.0" customHeight="1">
      <c r="B44" s="167">
        <v>1118.0</v>
      </c>
      <c r="C44" s="168" t="s">
        <v>96</v>
      </c>
      <c r="D44" s="169"/>
      <c r="E44" s="170" t="s">
        <v>97</v>
      </c>
      <c r="F44" s="170">
        <v>4.0</v>
      </c>
      <c r="G44" s="171">
        <v>200.0</v>
      </c>
      <c r="H44" s="172"/>
      <c r="I44" s="173"/>
      <c r="J44" s="174"/>
      <c r="K44" s="175"/>
      <c r="L44" s="176"/>
      <c r="M44" s="177"/>
      <c r="N44" s="178"/>
      <c r="O44" s="179"/>
      <c r="P44" s="180"/>
      <c r="Q44" s="181"/>
      <c r="R44" s="182"/>
      <c r="S44" s="183"/>
      <c r="T44" s="254"/>
      <c r="U44" s="185"/>
      <c r="V44" s="186"/>
      <c r="W44" s="187"/>
      <c r="X44" s="188"/>
      <c r="Y44" s="192">
        <f t="shared" ref="Y44:Y45" si="9">(H44+I44+J44+K44+M44+L44+N44+O44+P44+Q44+R44+S44+T44+U44+V44+W44+X44)*4</f>
        <v>0</v>
      </c>
      <c r="Z44" s="144">
        <f t="shared" si="5"/>
        <v>0</v>
      </c>
    </row>
    <row r="45" ht="18.0" customHeight="1">
      <c r="B45" s="145">
        <v>1119.0</v>
      </c>
      <c r="C45" s="190" t="s">
        <v>98</v>
      </c>
      <c r="D45" s="147"/>
      <c r="E45" s="148" t="s">
        <v>61</v>
      </c>
      <c r="F45" s="148">
        <v>4.0</v>
      </c>
      <c r="G45" s="149">
        <v>150.0</v>
      </c>
      <c r="H45" s="150"/>
      <c r="I45" s="151"/>
      <c r="J45" s="152"/>
      <c r="K45" s="153"/>
      <c r="L45" s="154"/>
      <c r="M45" s="155"/>
      <c r="N45" s="156"/>
      <c r="O45" s="157"/>
      <c r="P45" s="158"/>
      <c r="Q45" s="159"/>
      <c r="R45" s="160"/>
      <c r="S45" s="161"/>
      <c r="T45" s="255"/>
      <c r="U45" s="163"/>
      <c r="V45" s="164"/>
      <c r="W45" s="165"/>
      <c r="X45" s="166"/>
      <c r="Y45" s="192">
        <f t="shared" si="9"/>
        <v>0</v>
      </c>
      <c r="Z45" s="144">
        <f t="shared" si="5"/>
        <v>0</v>
      </c>
    </row>
    <row r="46" ht="18.0" customHeight="1">
      <c r="B46" s="193">
        <v>1120.0</v>
      </c>
      <c r="C46" s="146" t="s">
        <v>99</v>
      </c>
      <c r="D46" s="194"/>
      <c r="E46" s="195" t="s">
        <v>63</v>
      </c>
      <c r="F46" s="195">
        <v>2.0</v>
      </c>
      <c r="G46" s="196">
        <v>150.0</v>
      </c>
      <c r="H46" s="216"/>
      <c r="I46" s="197"/>
      <c r="J46" s="198"/>
      <c r="K46" s="199"/>
      <c r="L46" s="200"/>
      <c r="M46" s="201"/>
      <c r="N46" s="202"/>
      <c r="O46" s="203"/>
      <c r="P46" s="204"/>
      <c r="Q46" s="205"/>
      <c r="R46" s="206"/>
      <c r="S46" s="207"/>
      <c r="T46" s="253"/>
      <c r="U46" s="209"/>
      <c r="V46" s="210"/>
      <c r="W46" s="211"/>
      <c r="X46" s="217"/>
      <c r="Y46" s="192">
        <f t="shared" ref="Y46:Y47" si="10">(H46+I46+J46+K46+M46+L46+N46+O46+P46+Q46+R46+S46+T46+U46+V46+W46+X46)*2</f>
        <v>0</v>
      </c>
      <c r="Z46" s="144">
        <f t="shared" si="5"/>
        <v>0</v>
      </c>
    </row>
    <row r="47" ht="18.0" customHeight="1">
      <c r="B47" s="167">
        <v>1121.0</v>
      </c>
      <c r="C47" s="168" t="s">
        <v>100</v>
      </c>
      <c r="D47" s="169"/>
      <c r="E47" s="170" t="s">
        <v>63</v>
      </c>
      <c r="F47" s="170">
        <v>2.0</v>
      </c>
      <c r="G47" s="171">
        <v>150.0</v>
      </c>
      <c r="H47" s="172"/>
      <c r="I47" s="173"/>
      <c r="J47" s="174"/>
      <c r="K47" s="175"/>
      <c r="L47" s="176"/>
      <c r="M47" s="177"/>
      <c r="N47" s="178"/>
      <c r="O47" s="179"/>
      <c r="P47" s="180"/>
      <c r="Q47" s="181"/>
      <c r="R47" s="182"/>
      <c r="S47" s="183"/>
      <c r="T47" s="254"/>
      <c r="U47" s="185"/>
      <c r="V47" s="186"/>
      <c r="W47" s="187"/>
      <c r="X47" s="188"/>
      <c r="Y47" s="189">
        <f t="shared" si="10"/>
        <v>0</v>
      </c>
      <c r="Z47" s="144">
        <f t="shared" si="5"/>
        <v>0</v>
      </c>
    </row>
    <row r="48" ht="18.0" customHeight="1">
      <c r="B48" s="256">
        <v>1122.0</v>
      </c>
      <c r="C48" s="257" t="s">
        <v>101</v>
      </c>
      <c r="D48" s="258"/>
      <c r="E48" s="259" t="s">
        <v>76</v>
      </c>
      <c r="F48" s="259">
        <f>SUM(F27:F47)</f>
        <v>184</v>
      </c>
      <c r="G48" s="260">
        <v>2550.0</v>
      </c>
      <c r="H48" s="261"/>
      <c r="I48" s="262"/>
      <c r="J48" s="263"/>
      <c r="K48" s="264"/>
      <c r="L48" s="265"/>
      <c r="M48" s="266"/>
      <c r="N48" s="267"/>
      <c r="O48" s="268"/>
      <c r="P48" s="269"/>
      <c r="Q48" s="270"/>
      <c r="R48" s="271"/>
      <c r="S48" s="272"/>
      <c r="T48" s="273"/>
      <c r="U48" s="274"/>
      <c r="V48" s="275"/>
      <c r="W48" s="276"/>
      <c r="X48" s="265"/>
      <c r="Y48" s="277">
        <f>(H48+I48+J48+K48+M48+L48+N48+O48+P48+Q48+R48+S48+T48+U48+V48+W48+X48)*184</f>
        <v>0</v>
      </c>
      <c r="Z48" s="144">
        <f t="shared" si="5"/>
        <v>0</v>
      </c>
    </row>
    <row r="49" ht="7.5" customHeight="1">
      <c r="B49" s="241"/>
      <c r="C49" s="241"/>
      <c r="D49" s="242"/>
      <c r="E49" s="241"/>
      <c r="F49" s="241"/>
      <c r="G49" s="243"/>
      <c r="H49" s="241"/>
      <c r="I49" s="244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5"/>
      <c r="Z49" s="246"/>
    </row>
    <row r="50" ht="42.75" customHeight="1">
      <c r="B50" s="278" t="s">
        <v>102</v>
      </c>
      <c r="C50" s="82"/>
      <c r="D50" s="82"/>
      <c r="E50" s="82"/>
      <c r="F50" s="82"/>
      <c r="G50" s="82"/>
      <c r="H50" s="248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249"/>
      <c r="Z50" s="279"/>
    </row>
    <row r="51" ht="18.0" customHeight="1">
      <c r="B51" s="167">
        <v>1201.0</v>
      </c>
      <c r="C51" s="168" t="s">
        <v>103</v>
      </c>
      <c r="D51" s="169"/>
      <c r="E51" s="170" t="s">
        <v>53</v>
      </c>
      <c r="F51" s="170">
        <v>16.0</v>
      </c>
      <c r="G51" s="171">
        <v>75.0</v>
      </c>
      <c r="H51" s="172"/>
      <c r="I51" s="173"/>
      <c r="J51" s="174"/>
      <c r="K51" s="175"/>
      <c r="L51" s="176"/>
      <c r="M51" s="177"/>
      <c r="N51" s="178"/>
      <c r="O51" s="179"/>
      <c r="P51" s="180"/>
      <c r="Q51" s="181"/>
      <c r="R51" s="182"/>
      <c r="S51" s="183"/>
      <c r="T51" s="254"/>
      <c r="U51" s="185"/>
      <c r="V51" s="186"/>
      <c r="W51" s="187"/>
      <c r="X51" s="188"/>
      <c r="Y51" s="189">
        <f>(H51+I51+J51+K51+M51+L51+N51+O51+P51+Q51+R51+S51+T51+U51+V51+W51+X51)*16</f>
        <v>0</v>
      </c>
      <c r="Z51" s="144">
        <f t="shared" ref="Z51:Z52" si="11">(H51+I51+J51+K51+L51+M51+N51+O51+P51+Q51+R51+S51+T51)*G51+(U51+V51+W51+X51)*(G51*1.05)</f>
        <v>0</v>
      </c>
    </row>
    <row r="52" ht="18.0" customHeight="1">
      <c r="B52" s="280">
        <v>1202.0</v>
      </c>
      <c r="C52" s="281" t="s">
        <v>104</v>
      </c>
      <c r="D52" s="282"/>
      <c r="E52" s="283" t="s">
        <v>55</v>
      </c>
      <c r="F52" s="283">
        <v>10.0</v>
      </c>
      <c r="G52" s="284">
        <v>85.0</v>
      </c>
      <c r="H52" s="285"/>
      <c r="I52" s="286"/>
      <c r="J52" s="287"/>
      <c r="K52" s="288"/>
      <c r="L52" s="289"/>
      <c r="M52" s="290"/>
      <c r="N52" s="291"/>
      <c r="O52" s="292"/>
      <c r="P52" s="293"/>
      <c r="Q52" s="294"/>
      <c r="R52" s="295"/>
      <c r="S52" s="296"/>
      <c r="T52" s="297"/>
      <c r="U52" s="298"/>
      <c r="V52" s="299"/>
      <c r="W52" s="300"/>
      <c r="X52" s="301"/>
      <c r="Y52" s="277">
        <f>(H52+I52+J52+K52+M52+L52+N52+O52+P52+Q52+R52+S52+T52+U52+V52+W52+X52)*10</f>
        <v>0</v>
      </c>
      <c r="Z52" s="302">
        <f t="shared" si="11"/>
        <v>0</v>
      </c>
    </row>
    <row r="53" ht="7.5" customHeight="1">
      <c r="B53" s="241"/>
      <c r="C53" s="241"/>
      <c r="D53" s="242"/>
      <c r="E53" s="241"/>
      <c r="F53" s="241"/>
      <c r="G53" s="243"/>
      <c r="H53" s="241"/>
      <c r="I53" s="244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5"/>
      <c r="Z53" s="246"/>
    </row>
    <row r="54" ht="42.75" customHeight="1">
      <c r="B54" s="278" t="s">
        <v>105</v>
      </c>
      <c r="C54" s="82"/>
      <c r="D54" s="82"/>
      <c r="E54" s="82"/>
      <c r="F54" s="82"/>
      <c r="G54" s="82"/>
      <c r="H54" s="248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249"/>
      <c r="Z54" s="279"/>
    </row>
    <row r="55" ht="18.0" customHeight="1">
      <c r="A55" s="303"/>
      <c r="B55" s="145">
        <v>1203.0</v>
      </c>
      <c r="C55" s="190" t="s">
        <v>106</v>
      </c>
      <c r="D55" s="304" t="s">
        <v>107</v>
      </c>
      <c r="E55" s="148" t="s">
        <v>57</v>
      </c>
      <c r="F55" s="148">
        <v>6.0</v>
      </c>
      <c r="G55" s="149">
        <v>240.0</v>
      </c>
      <c r="H55" s="150"/>
      <c r="I55" s="151"/>
      <c r="J55" s="152"/>
      <c r="K55" s="153"/>
      <c r="L55" s="154"/>
      <c r="M55" s="155"/>
      <c r="N55" s="305"/>
      <c r="O55" s="305"/>
      <c r="P55" s="305"/>
      <c r="Q55" s="305"/>
      <c r="R55" s="160"/>
      <c r="S55" s="305"/>
      <c r="T55" s="306"/>
      <c r="U55" s="307"/>
      <c r="V55" s="305"/>
      <c r="W55" s="305"/>
      <c r="X55" s="306"/>
      <c r="Y55" s="192">
        <f t="shared" ref="Y55:Y56" si="12">(H55+I55+J55+K55+M55+L55+N55+O55+P55+Q55+R55+S55+T55+U55+V55+W55+X55)*6</f>
        <v>0</v>
      </c>
      <c r="Z55" s="144">
        <f t="shared" ref="Z55:Z69" si="13">(H55+I55+J55+K55+L55+M55+N55+O55+P55+Q55+R55+S55+T55)*G55+(U55+V55+W55+X55)*(G55*1.05)</f>
        <v>0</v>
      </c>
    </row>
    <row r="56" ht="18.0" customHeight="1">
      <c r="A56" s="303"/>
      <c r="B56" s="145">
        <v>1204.0</v>
      </c>
      <c r="C56" s="190" t="s">
        <v>108</v>
      </c>
      <c r="D56" s="308" t="s">
        <v>107</v>
      </c>
      <c r="E56" s="195" t="s">
        <v>59</v>
      </c>
      <c r="F56" s="195">
        <v>6.0</v>
      </c>
      <c r="G56" s="222">
        <v>300.0</v>
      </c>
      <c r="H56" s="216"/>
      <c r="I56" s="197"/>
      <c r="J56" s="198"/>
      <c r="K56" s="199"/>
      <c r="L56" s="200"/>
      <c r="M56" s="201"/>
      <c r="N56" s="309"/>
      <c r="O56" s="309"/>
      <c r="P56" s="309"/>
      <c r="Q56" s="309"/>
      <c r="R56" s="206"/>
      <c r="S56" s="309"/>
      <c r="T56" s="310"/>
      <c r="U56" s="311"/>
      <c r="V56" s="309"/>
      <c r="W56" s="309"/>
      <c r="X56" s="310"/>
      <c r="Y56" s="192">
        <f t="shared" si="12"/>
        <v>0</v>
      </c>
      <c r="Z56" s="144">
        <f t="shared" si="13"/>
        <v>0</v>
      </c>
    </row>
    <row r="57" ht="18.0" customHeight="1">
      <c r="A57" s="303"/>
      <c r="B57" s="167">
        <v>1205.0</v>
      </c>
      <c r="C57" s="168" t="s">
        <v>109</v>
      </c>
      <c r="D57" s="312" t="s">
        <v>107</v>
      </c>
      <c r="E57" s="170" t="s">
        <v>61</v>
      </c>
      <c r="F57" s="170">
        <v>4.0</v>
      </c>
      <c r="G57" s="171">
        <v>330.0</v>
      </c>
      <c r="H57" s="172"/>
      <c r="I57" s="173"/>
      <c r="J57" s="174"/>
      <c r="K57" s="175"/>
      <c r="L57" s="176"/>
      <c r="M57" s="177"/>
      <c r="N57" s="313"/>
      <c r="O57" s="313"/>
      <c r="P57" s="313"/>
      <c r="Q57" s="313"/>
      <c r="R57" s="182"/>
      <c r="S57" s="313"/>
      <c r="T57" s="314"/>
      <c r="U57" s="315"/>
      <c r="V57" s="313"/>
      <c r="W57" s="313"/>
      <c r="X57" s="314"/>
      <c r="Y57" s="192">
        <f>(H57+I57+J57+K57+M57+L57+N57+O57+P57+Q57+R57+S57+T57+U57+V57+W57+X57)*4</f>
        <v>0</v>
      </c>
      <c r="Z57" s="144">
        <f t="shared" si="13"/>
        <v>0</v>
      </c>
    </row>
    <row r="58" ht="18.0" customHeight="1">
      <c r="A58" s="303"/>
      <c r="B58" s="145">
        <v>1206.0</v>
      </c>
      <c r="C58" s="190" t="s">
        <v>110</v>
      </c>
      <c r="D58" s="304" t="s">
        <v>107</v>
      </c>
      <c r="E58" s="148" t="s">
        <v>61</v>
      </c>
      <c r="F58" s="148">
        <v>2.0</v>
      </c>
      <c r="G58" s="149">
        <v>270.0</v>
      </c>
      <c r="H58" s="150"/>
      <c r="I58" s="151"/>
      <c r="J58" s="152"/>
      <c r="K58" s="153"/>
      <c r="L58" s="154"/>
      <c r="M58" s="155"/>
      <c r="N58" s="305"/>
      <c r="O58" s="305"/>
      <c r="P58" s="305"/>
      <c r="Q58" s="305"/>
      <c r="R58" s="160"/>
      <c r="S58" s="305"/>
      <c r="T58" s="306"/>
      <c r="U58" s="307"/>
      <c r="V58" s="305"/>
      <c r="W58" s="305"/>
      <c r="X58" s="306"/>
      <c r="Y58" s="192">
        <f>(H58+I58+J58+K58+M58+L58+N58+O58+P58+Q58+R58+S58+T58+U58+V58+W58+X58)*2</f>
        <v>0</v>
      </c>
      <c r="Z58" s="144">
        <f t="shared" si="13"/>
        <v>0</v>
      </c>
    </row>
    <row r="59" ht="18.0" customHeight="1">
      <c r="A59" s="303"/>
      <c r="B59" s="145">
        <v>1207.0</v>
      </c>
      <c r="C59" s="146" t="s">
        <v>111</v>
      </c>
      <c r="D59" s="308" t="s">
        <v>107</v>
      </c>
      <c r="E59" s="195" t="s">
        <v>55</v>
      </c>
      <c r="F59" s="195">
        <v>8.0</v>
      </c>
      <c r="G59" s="196">
        <v>90.0</v>
      </c>
      <c r="H59" s="216"/>
      <c r="I59" s="197"/>
      <c r="J59" s="198"/>
      <c r="K59" s="199"/>
      <c r="L59" s="200"/>
      <c r="M59" s="201"/>
      <c r="N59" s="309"/>
      <c r="O59" s="309"/>
      <c r="P59" s="309"/>
      <c r="Q59" s="309"/>
      <c r="R59" s="206"/>
      <c r="S59" s="309"/>
      <c r="T59" s="310"/>
      <c r="U59" s="311"/>
      <c r="V59" s="309"/>
      <c r="W59" s="309"/>
      <c r="X59" s="310"/>
      <c r="Y59" s="192">
        <f>(H59+I59+J59+K59+M59+L59+N59+O59+P59+Q59+R59+S59+T59+U59+V59+W59+X59)*8</f>
        <v>0</v>
      </c>
      <c r="Z59" s="144">
        <f t="shared" si="13"/>
        <v>0</v>
      </c>
    </row>
    <row r="60" ht="18.0" customHeight="1">
      <c r="A60" s="303"/>
      <c r="B60" s="167">
        <v>1208.0</v>
      </c>
      <c r="C60" s="168" t="s">
        <v>112</v>
      </c>
      <c r="D60" s="312" t="s">
        <v>107</v>
      </c>
      <c r="E60" s="170" t="s">
        <v>72</v>
      </c>
      <c r="F60" s="170">
        <v>10.0</v>
      </c>
      <c r="G60" s="171">
        <v>200.0</v>
      </c>
      <c r="H60" s="172"/>
      <c r="I60" s="173"/>
      <c r="J60" s="174"/>
      <c r="K60" s="175"/>
      <c r="L60" s="176"/>
      <c r="M60" s="177"/>
      <c r="N60" s="313"/>
      <c r="O60" s="313"/>
      <c r="P60" s="313"/>
      <c r="Q60" s="313"/>
      <c r="R60" s="182"/>
      <c r="S60" s="313"/>
      <c r="T60" s="314"/>
      <c r="U60" s="315"/>
      <c r="V60" s="313"/>
      <c r="W60" s="313"/>
      <c r="X60" s="314"/>
      <c r="Y60" s="192">
        <f>(H60+I60+J60+K60+M60+L60+N60+O60+P60+Q60+R60+S60+T60+U60+V60+W60+X60)*10</f>
        <v>0</v>
      </c>
      <c r="Z60" s="144">
        <f t="shared" si="13"/>
        <v>0</v>
      </c>
    </row>
    <row r="61" ht="18.0" customHeight="1">
      <c r="A61" s="303"/>
      <c r="B61" s="145">
        <v>1209.0</v>
      </c>
      <c r="C61" s="190" t="s">
        <v>113</v>
      </c>
      <c r="D61" s="304" t="s">
        <v>107</v>
      </c>
      <c r="E61" s="148" t="s">
        <v>74</v>
      </c>
      <c r="F61" s="148">
        <v>8.0</v>
      </c>
      <c r="G61" s="149">
        <v>240.0</v>
      </c>
      <c r="H61" s="150"/>
      <c r="I61" s="151"/>
      <c r="J61" s="152"/>
      <c r="K61" s="153"/>
      <c r="L61" s="154"/>
      <c r="M61" s="155"/>
      <c r="N61" s="305"/>
      <c r="O61" s="305"/>
      <c r="P61" s="305"/>
      <c r="Q61" s="305"/>
      <c r="R61" s="160"/>
      <c r="S61" s="305"/>
      <c r="T61" s="306"/>
      <c r="U61" s="307"/>
      <c r="V61" s="305"/>
      <c r="W61" s="305"/>
      <c r="X61" s="306"/>
      <c r="Y61" s="192">
        <f>(H61+I61+J61+K61+M61+L61+N61+O61+P61+Q61+R61+S61+T61+U61+V61+W61+X61)*8</f>
        <v>0</v>
      </c>
      <c r="Z61" s="144">
        <f t="shared" si="13"/>
        <v>0</v>
      </c>
    </row>
    <row r="62" ht="18.0" customHeight="1">
      <c r="A62" s="303"/>
      <c r="B62" s="145">
        <v>1210.0</v>
      </c>
      <c r="C62" s="146" t="s">
        <v>114</v>
      </c>
      <c r="D62" s="308" t="s">
        <v>107</v>
      </c>
      <c r="E62" s="195" t="s">
        <v>59</v>
      </c>
      <c r="F62" s="195">
        <v>5.0</v>
      </c>
      <c r="G62" s="222">
        <v>220.0</v>
      </c>
      <c r="H62" s="216"/>
      <c r="I62" s="197"/>
      <c r="J62" s="198"/>
      <c r="K62" s="199"/>
      <c r="L62" s="200"/>
      <c r="M62" s="201"/>
      <c r="N62" s="309"/>
      <c r="O62" s="309"/>
      <c r="P62" s="309"/>
      <c r="Q62" s="309"/>
      <c r="R62" s="206"/>
      <c r="S62" s="309"/>
      <c r="T62" s="310"/>
      <c r="U62" s="311"/>
      <c r="V62" s="309"/>
      <c r="W62" s="309"/>
      <c r="X62" s="310"/>
      <c r="Y62" s="192">
        <f>(H62+I62+J62+K62+M62+L62+N62+O62+P62+Q62+R62+S62+T62+U62+V62+W62+X62)*5</f>
        <v>0</v>
      </c>
      <c r="Z62" s="144">
        <f t="shared" si="13"/>
        <v>0</v>
      </c>
    </row>
    <row r="63" ht="18.0" customHeight="1">
      <c r="A63" s="303"/>
      <c r="B63" s="167">
        <v>1211.0</v>
      </c>
      <c r="C63" s="168" t="s">
        <v>115</v>
      </c>
      <c r="D63" s="312" t="s">
        <v>107</v>
      </c>
      <c r="E63" s="170" t="s">
        <v>59</v>
      </c>
      <c r="F63" s="170">
        <v>6.0</v>
      </c>
      <c r="G63" s="171">
        <v>180.0</v>
      </c>
      <c r="H63" s="172"/>
      <c r="I63" s="173"/>
      <c r="J63" s="174"/>
      <c r="K63" s="175"/>
      <c r="L63" s="176"/>
      <c r="M63" s="177"/>
      <c r="N63" s="313"/>
      <c r="O63" s="313"/>
      <c r="P63" s="313"/>
      <c r="Q63" s="313"/>
      <c r="R63" s="182"/>
      <c r="S63" s="313"/>
      <c r="T63" s="314"/>
      <c r="U63" s="315"/>
      <c r="V63" s="313"/>
      <c r="W63" s="313"/>
      <c r="X63" s="314"/>
      <c r="Y63" s="192">
        <f>(H63+I63+J63+K63+M63+L63+N63+O63+P63+Q63+R63+S63+T63+U63+V63+W63+X63)*6</f>
        <v>0</v>
      </c>
      <c r="Z63" s="144">
        <f t="shared" si="13"/>
        <v>0</v>
      </c>
    </row>
    <row r="64" ht="18.0" customHeight="1">
      <c r="A64" s="303"/>
      <c r="B64" s="145">
        <v>1212.0</v>
      </c>
      <c r="C64" s="190" t="s">
        <v>116</v>
      </c>
      <c r="D64" s="304" t="s">
        <v>107</v>
      </c>
      <c r="E64" s="148" t="s">
        <v>59</v>
      </c>
      <c r="F64" s="148">
        <v>3.0</v>
      </c>
      <c r="G64" s="149">
        <v>160.0</v>
      </c>
      <c r="H64" s="150"/>
      <c r="I64" s="151"/>
      <c r="J64" s="152"/>
      <c r="K64" s="153"/>
      <c r="L64" s="154"/>
      <c r="M64" s="155"/>
      <c r="N64" s="305"/>
      <c r="O64" s="305"/>
      <c r="P64" s="305"/>
      <c r="Q64" s="305"/>
      <c r="R64" s="160"/>
      <c r="S64" s="305"/>
      <c r="T64" s="306"/>
      <c r="U64" s="307"/>
      <c r="V64" s="305"/>
      <c r="W64" s="305"/>
      <c r="X64" s="306"/>
      <c r="Y64" s="192">
        <f t="shared" ref="Y64:Y65" si="14">(H64+I64+J64+K64+M64+L64+N64+O64+P64+Q64+R64+S64+T64+U64+V64+W64+X64)*3</f>
        <v>0</v>
      </c>
      <c r="Z64" s="144">
        <f t="shared" si="13"/>
        <v>0</v>
      </c>
    </row>
    <row r="65" ht="18.0" customHeight="1">
      <c r="A65" s="303"/>
      <c r="B65" s="145">
        <v>1213.0</v>
      </c>
      <c r="C65" s="146" t="s">
        <v>117</v>
      </c>
      <c r="D65" s="308" t="s">
        <v>107</v>
      </c>
      <c r="E65" s="195" t="s">
        <v>59</v>
      </c>
      <c r="F65" s="195">
        <v>3.0</v>
      </c>
      <c r="G65" s="196">
        <v>160.0</v>
      </c>
      <c r="H65" s="216"/>
      <c r="I65" s="197"/>
      <c r="J65" s="198"/>
      <c r="K65" s="199"/>
      <c r="L65" s="200"/>
      <c r="M65" s="201"/>
      <c r="N65" s="309"/>
      <c r="O65" s="309"/>
      <c r="P65" s="309"/>
      <c r="Q65" s="309"/>
      <c r="R65" s="206"/>
      <c r="S65" s="309"/>
      <c r="T65" s="310"/>
      <c r="U65" s="311"/>
      <c r="V65" s="309"/>
      <c r="W65" s="309"/>
      <c r="X65" s="310"/>
      <c r="Y65" s="192">
        <f t="shared" si="14"/>
        <v>0</v>
      </c>
      <c r="Z65" s="144">
        <f t="shared" si="13"/>
        <v>0</v>
      </c>
    </row>
    <row r="66" ht="18.0" customHeight="1">
      <c r="A66" s="303"/>
      <c r="B66" s="167">
        <v>1214.0</v>
      </c>
      <c r="C66" s="168" t="s">
        <v>118</v>
      </c>
      <c r="D66" s="312" t="s">
        <v>107</v>
      </c>
      <c r="E66" s="170" t="s">
        <v>61</v>
      </c>
      <c r="F66" s="170">
        <v>2.0</v>
      </c>
      <c r="G66" s="171">
        <v>200.0</v>
      </c>
      <c r="H66" s="172"/>
      <c r="I66" s="173"/>
      <c r="J66" s="174"/>
      <c r="K66" s="175"/>
      <c r="L66" s="176"/>
      <c r="M66" s="177"/>
      <c r="N66" s="313"/>
      <c r="O66" s="313"/>
      <c r="P66" s="313"/>
      <c r="Q66" s="313"/>
      <c r="R66" s="182"/>
      <c r="S66" s="313"/>
      <c r="T66" s="314"/>
      <c r="U66" s="315"/>
      <c r="V66" s="313"/>
      <c r="W66" s="313"/>
      <c r="X66" s="314"/>
      <c r="Y66" s="192">
        <f t="shared" ref="Y66:Y67" si="15">(H66+I66+J66+K66+M66+L66+N66+O66+P66+Q66+R66+S66+T66+U66+V66+W66+X66)*2</f>
        <v>0</v>
      </c>
      <c r="Z66" s="144">
        <f t="shared" si="13"/>
        <v>0</v>
      </c>
    </row>
    <row r="67" ht="18.0" customHeight="1">
      <c r="A67" s="303"/>
      <c r="B67" s="145">
        <v>1215.0</v>
      </c>
      <c r="C67" s="190" t="s">
        <v>119</v>
      </c>
      <c r="D67" s="304" t="s">
        <v>107</v>
      </c>
      <c r="E67" s="148" t="s">
        <v>61</v>
      </c>
      <c r="F67" s="148">
        <v>2.0</v>
      </c>
      <c r="G67" s="149">
        <v>170.0</v>
      </c>
      <c r="H67" s="150"/>
      <c r="I67" s="151"/>
      <c r="J67" s="152"/>
      <c r="K67" s="153"/>
      <c r="L67" s="154"/>
      <c r="M67" s="155"/>
      <c r="N67" s="305"/>
      <c r="O67" s="305"/>
      <c r="P67" s="305"/>
      <c r="Q67" s="305"/>
      <c r="R67" s="160"/>
      <c r="S67" s="305"/>
      <c r="T67" s="306"/>
      <c r="U67" s="307"/>
      <c r="V67" s="305"/>
      <c r="W67" s="305"/>
      <c r="X67" s="306"/>
      <c r="Y67" s="192">
        <f t="shared" si="15"/>
        <v>0</v>
      </c>
      <c r="Z67" s="144">
        <f t="shared" si="13"/>
        <v>0</v>
      </c>
    </row>
    <row r="68" ht="18.0" customHeight="1">
      <c r="A68" s="303"/>
      <c r="B68" s="145">
        <v>1216.0</v>
      </c>
      <c r="C68" s="146" t="s">
        <v>120</v>
      </c>
      <c r="D68" s="308" t="s">
        <v>107</v>
      </c>
      <c r="E68" s="195" t="s">
        <v>61</v>
      </c>
      <c r="F68" s="195">
        <v>4.0</v>
      </c>
      <c r="G68" s="196">
        <v>300.0</v>
      </c>
      <c r="H68" s="216"/>
      <c r="I68" s="197"/>
      <c r="J68" s="198"/>
      <c r="K68" s="199"/>
      <c r="L68" s="200"/>
      <c r="M68" s="201"/>
      <c r="N68" s="309"/>
      <c r="O68" s="309"/>
      <c r="P68" s="309"/>
      <c r="Q68" s="309"/>
      <c r="R68" s="206"/>
      <c r="S68" s="309"/>
      <c r="T68" s="310"/>
      <c r="U68" s="311"/>
      <c r="V68" s="309"/>
      <c r="W68" s="309"/>
      <c r="X68" s="310"/>
      <c r="Y68" s="192">
        <f>(H68+I68+J68+K68+M68+L68+N68+O68+P68+Q68+R68+S68+T68+U68+V68+W68+X68)*4</f>
        <v>0</v>
      </c>
      <c r="Z68" s="144">
        <f t="shared" si="13"/>
        <v>0</v>
      </c>
    </row>
    <row r="69" ht="18.0" customHeight="1">
      <c r="A69" s="303"/>
      <c r="B69" s="167">
        <v>1217.0</v>
      </c>
      <c r="C69" s="168" t="s">
        <v>121</v>
      </c>
      <c r="D69" s="312" t="s">
        <v>107</v>
      </c>
      <c r="E69" s="170" t="s">
        <v>122</v>
      </c>
      <c r="F69" s="170">
        <f>SUM(F55:F68)</f>
        <v>69</v>
      </c>
      <c r="G69" s="171">
        <v>3000.0</v>
      </c>
      <c r="H69" s="172"/>
      <c r="I69" s="173"/>
      <c r="J69" s="174"/>
      <c r="K69" s="175"/>
      <c r="L69" s="176"/>
      <c r="M69" s="177"/>
      <c r="N69" s="313"/>
      <c r="O69" s="313"/>
      <c r="P69" s="313"/>
      <c r="Q69" s="313"/>
      <c r="R69" s="182"/>
      <c r="S69" s="313"/>
      <c r="T69" s="314"/>
      <c r="U69" s="315"/>
      <c r="V69" s="313"/>
      <c r="W69" s="313"/>
      <c r="X69" s="314"/>
      <c r="Y69" s="192">
        <f>(H69+I69+J69+K69+M69+L69+N69+O69+P69+Q69+R69+S69+T69+U69+V69+W69+X69)*69</f>
        <v>0</v>
      </c>
      <c r="Z69" s="144">
        <f t="shared" si="13"/>
        <v>0</v>
      </c>
    </row>
    <row r="70" ht="18.0" customHeight="1">
      <c r="B70" s="303"/>
      <c r="C70" s="303"/>
      <c r="D70" s="303"/>
      <c r="E70" s="303"/>
      <c r="F70" s="303"/>
      <c r="G70" s="316"/>
      <c r="H70" s="317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318"/>
      <c r="Z70" s="319"/>
    </row>
    <row r="71" ht="88.5" customHeight="1">
      <c r="B71" s="25"/>
      <c r="H71" s="320" t="s">
        <v>123</v>
      </c>
      <c r="I71" s="321" t="s">
        <v>124</v>
      </c>
      <c r="J71" s="322" t="s">
        <v>125</v>
      </c>
      <c r="K71" s="323" t="s">
        <v>126</v>
      </c>
      <c r="L71" s="324" t="s">
        <v>127</v>
      </c>
      <c r="M71" s="325" t="s">
        <v>128</v>
      </c>
      <c r="N71" s="326" t="s">
        <v>129</v>
      </c>
      <c r="O71" s="327" t="s">
        <v>130</v>
      </c>
      <c r="P71" s="328" t="s">
        <v>131</v>
      </c>
      <c r="Q71" s="329" t="s">
        <v>132</v>
      </c>
      <c r="R71" s="330" t="s">
        <v>133</v>
      </c>
      <c r="S71" s="331" t="s">
        <v>134</v>
      </c>
      <c r="T71" s="332" t="s">
        <v>135</v>
      </c>
      <c r="U71" s="333" t="s">
        <v>136</v>
      </c>
      <c r="V71" s="334" t="s">
        <v>137</v>
      </c>
      <c r="W71" s="335" t="s">
        <v>138</v>
      </c>
      <c r="X71" s="336" t="s">
        <v>139</v>
      </c>
      <c r="Y71" s="25"/>
    </row>
    <row r="72" ht="18.0" customHeight="1">
      <c r="B72" s="25"/>
      <c r="E72" s="337" t="s">
        <v>140</v>
      </c>
      <c r="F72" s="44"/>
      <c r="G72" s="84"/>
      <c r="H72" s="338">
        <f t="shared" ref="H72:X72" si="16">(H10*20)+(H11*8)+(H12*8)+(H13*6)+(H14*4)+(H15*2)+(H16*8)+(H17*6)+(H18*2)+(H19*2)+(H20*10)+(H21*12)+(H22*10)+(H23*4)+(H24*102)+(H27*24)+(H28*16)+(H29*10)+(H30*10)+(H31*6)+(H32*4)+(H33*2)+(H34*12)+(H35*12)+(H36*10)+(H37*12)+(H38*20)+(H39*4)+(H40*10)+(H41*8)+(H42*6)+(H43*6)+(H44*4)+(H45*4)+(H46*2)+(H47*2)+(H48*184)+(H51*16)+(H52*10)+(H55*6)+(H56*6)+(H57*4)+(H58*2)+(H59*8)+(H60*10)+(H61*8)+(H62*5)+(H63*6)+(H64*3)+(H65*3)+(H66*2)+(H67*2)+(H68*4)+(H69*69)</f>
        <v>0</v>
      </c>
      <c r="I72" s="338">
        <f t="shared" si="16"/>
        <v>0</v>
      </c>
      <c r="J72" s="338">
        <f t="shared" si="16"/>
        <v>0</v>
      </c>
      <c r="K72" s="338">
        <f t="shared" si="16"/>
        <v>0</v>
      </c>
      <c r="L72" s="338">
        <f t="shared" si="16"/>
        <v>0</v>
      </c>
      <c r="M72" s="338">
        <f t="shared" si="16"/>
        <v>0</v>
      </c>
      <c r="N72" s="338">
        <f t="shared" si="16"/>
        <v>0</v>
      </c>
      <c r="O72" s="338">
        <f t="shared" si="16"/>
        <v>0</v>
      </c>
      <c r="P72" s="338">
        <f t="shared" si="16"/>
        <v>0</v>
      </c>
      <c r="Q72" s="338">
        <f t="shared" si="16"/>
        <v>0</v>
      </c>
      <c r="R72" s="338">
        <f t="shared" si="16"/>
        <v>0</v>
      </c>
      <c r="S72" s="338">
        <f t="shared" si="16"/>
        <v>0</v>
      </c>
      <c r="T72" s="338">
        <f t="shared" si="16"/>
        <v>0</v>
      </c>
      <c r="U72" s="338">
        <f t="shared" si="16"/>
        <v>0</v>
      </c>
      <c r="V72" s="338">
        <f t="shared" si="16"/>
        <v>0</v>
      </c>
      <c r="W72" s="338">
        <f t="shared" si="16"/>
        <v>0</v>
      </c>
      <c r="X72" s="338">
        <f t="shared" si="16"/>
        <v>0</v>
      </c>
    </row>
    <row r="73" ht="18.0" customHeight="1">
      <c r="E73" s="337" t="s">
        <v>141</v>
      </c>
      <c r="F73" s="44"/>
      <c r="G73" s="84"/>
      <c r="H73" s="338">
        <f t="shared" ref="H73:X73" si="17">H10+H11+H12+H13+H14+H15+H16+H17+H18+H19+H20+H21+H22+H23+(H24*14)+H27+H28+H29+H30+H31+H32+H33+H34+H35+H36+H37+H38+H39+H40+H41+H42+H43+H44+H45+H46+H47+(H48*21)+H51+H52+H55+H56+H57+H58+H59+H60+H61+H62+H63+H64+H65+H66+H67+H68+(H69*14)</f>
        <v>0</v>
      </c>
      <c r="I73" s="338">
        <f t="shared" si="17"/>
        <v>0</v>
      </c>
      <c r="J73" s="338">
        <f t="shared" si="17"/>
        <v>0</v>
      </c>
      <c r="K73" s="338">
        <f t="shared" si="17"/>
        <v>0</v>
      </c>
      <c r="L73" s="338">
        <f t="shared" si="17"/>
        <v>0</v>
      </c>
      <c r="M73" s="338">
        <f t="shared" si="17"/>
        <v>0</v>
      </c>
      <c r="N73" s="338">
        <f t="shared" si="17"/>
        <v>0</v>
      </c>
      <c r="O73" s="338">
        <f t="shared" si="17"/>
        <v>0</v>
      </c>
      <c r="P73" s="338">
        <f t="shared" si="17"/>
        <v>0</v>
      </c>
      <c r="Q73" s="338">
        <f t="shared" si="17"/>
        <v>0</v>
      </c>
      <c r="R73" s="338">
        <f t="shared" si="17"/>
        <v>0</v>
      </c>
      <c r="S73" s="338">
        <f t="shared" si="17"/>
        <v>0</v>
      </c>
      <c r="T73" s="338">
        <f t="shared" si="17"/>
        <v>0</v>
      </c>
      <c r="U73" s="338">
        <f t="shared" si="17"/>
        <v>0</v>
      </c>
      <c r="V73" s="338">
        <f t="shared" si="17"/>
        <v>0</v>
      </c>
      <c r="W73" s="338">
        <f t="shared" si="17"/>
        <v>0</v>
      </c>
      <c r="X73" s="338">
        <f t="shared" si="17"/>
        <v>0</v>
      </c>
    </row>
    <row r="74" ht="14.25" customHeight="1">
      <c r="E74" s="339"/>
      <c r="F74" s="339"/>
      <c r="G74" s="340"/>
      <c r="H74" s="341" t="s">
        <v>142</v>
      </c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</row>
    <row r="75" ht="14.25" customHeight="1">
      <c r="E75" s="25"/>
      <c r="F75" s="25"/>
      <c r="G75" s="79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ht="14.25" customHeight="1">
      <c r="E76" s="25"/>
      <c r="F76" s="25"/>
      <c r="G76" s="79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ht="27.75" customHeight="1">
      <c r="E77" s="343" t="s">
        <v>23</v>
      </c>
      <c r="F77" s="44"/>
      <c r="G77" s="84"/>
      <c r="H77" s="343">
        <f t="shared" ref="H77:H78" si="18">H72+I72+J72+K72+L72+M72+N72+O72+P72+Q72+R72+S72+T72+U72+V72+W72+X72</f>
        <v>0</v>
      </c>
      <c r="I77" s="44"/>
      <c r="J77" s="44"/>
      <c r="K77" s="44"/>
      <c r="L77" s="84"/>
      <c r="M77" s="25"/>
      <c r="N77" s="25"/>
      <c r="O77" s="344"/>
      <c r="P77" s="82"/>
      <c r="Q77" s="82"/>
      <c r="R77" s="82"/>
      <c r="S77" s="82"/>
      <c r="T77" s="345"/>
      <c r="U77" s="82"/>
      <c r="V77" s="82"/>
      <c r="W77" s="82"/>
      <c r="X77" s="82"/>
    </row>
    <row r="78" ht="27.75" customHeight="1">
      <c r="E78" s="343" t="s">
        <v>24</v>
      </c>
      <c r="F78" s="44"/>
      <c r="G78" s="84"/>
      <c r="H78" s="343">
        <f t="shared" si="18"/>
        <v>0</v>
      </c>
      <c r="I78" s="44"/>
      <c r="J78" s="44"/>
      <c r="K78" s="44"/>
      <c r="L78" s="84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ht="27.75" customHeight="1">
      <c r="E79" s="343" t="s">
        <v>143</v>
      </c>
      <c r="F79" s="44"/>
      <c r="G79" s="84"/>
      <c r="H79" s="346">
        <f>SUM(Z10:Z69)</f>
        <v>0</v>
      </c>
      <c r="I79" s="44"/>
      <c r="J79" s="44"/>
      <c r="K79" s="44"/>
      <c r="L79" s="84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ht="14.25" customHeight="1">
      <c r="B80" s="25"/>
      <c r="C80" s="25"/>
      <c r="D80" s="25"/>
      <c r="E80" s="25"/>
      <c r="F80" s="25"/>
      <c r="G80" s="79"/>
      <c r="H80" s="90" t="s">
        <v>22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79"/>
    </row>
    <row r="81" ht="14.25" customHeight="1">
      <c r="B81" s="25"/>
      <c r="C81" s="25"/>
      <c r="D81" s="25"/>
      <c r="E81" s="25"/>
      <c r="F81" s="25"/>
      <c r="G81" s="79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79"/>
    </row>
    <row r="82" ht="14.25" customHeight="1">
      <c r="B82" s="25"/>
      <c r="C82" s="25"/>
      <c r="D82" s="25"/>
      <c r="E82" s="25"/>
      <c r="F82" s="25"/>
      <c r="G82" s="79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79"/>
    </row>
    <row r="83" ht="14.25" customHeight="1">
      <c r="G83" s="347"/>
      <c r="Z83" s="347"/>
    </row>
    <row r="84" ht="14.25" customHeight="1">
      <c r="G84" s="347"/>
      <c r="Z84" s="347"/>
    </row>
    <row r="85" ht="14.25" customHeight="1">
      <c r="G85" s="347"/>
      <c r="Z85" s="347"/>
    </row>
    <row r="86" ht="14.25" customHeight="1">
      <c r="G86" s="347"/>
      <c r="Z86" s="347"/>
    </row>
    <row r="87" ht="14.25" customHeight="1">
      <c r="G87" s="347"/>
      <c r="Z87" s="347"/>
    </row>
    <row r="88" ht="14.25" customHeight="1">
      <c r="G88" s="347"/>
      <c r="Z88" s="347"/>
    </row>
    <row r="89" ht="14.25" customHeight="1">
      <c r="G89" s="347"/>
      <c r="Z89" s="347"/>
    </row>
    <row r="90" ht="14.25" customHeight="1">
      <c r="G90" s="347"/>
      <c r="Z90" s="347"/>
    </row>
    <row r="91" ht="14.25" customHeight="1">
      <c r="G91" s="347"/>
      <c r="Z91" s="347"/>
    </row>
    <row r="92" ht="14.25" customHeight="1">
      <c r="G92" s="347"/>
      <c r="Z92" s="347"/>
    </row>
    <row r="93" ht="14.25" customHeight="1">
      <c r="G93" s="347"/>
      <c r="Z93" s="347"/>
    </row>
    <row r="94" ht="14.25" customHeight="1">
      <c r="G94" s="347"/>
      <c r="Z94" s="347"/>
    </row>
    <row r="95" ht="14.25" customHeight="1">
      <c r="G95" s="347"/>
      <c r="Z95" s="347"/>
    </row>
    <row r="96" ht="14.25" customHeight="1">
      <c r="G96" s="347"/>
      <c r="Z96" s="347"/>
    </row>
    <row r="97" ht="14.25" customHeight="1">
      <c r="G97" s="347"/>
      <c r="Z97" s="347"/>
    </row>
    <row r="98" ht="14.25" customHeight="1">
      <c r="G98" s="347"/>
      <c r="Z98" s="347"/>
    </row>
    <row r="99" ht="14.25" customHeight="1">
      <c r="G99" s="347"/>
      <c r="Z99" s="347"/>
    </row>
    <row r="100" ht="14.25" customHeight="1">
      <c r="G100" s="347"/>
      <c r="Z100" s="347"/>
    </row>
    <row r="101" ht="14.25" customHeight="1">
      <c r="G101" s="347"/>
      <c r="Z101" s="347"/>
    </row>
    <row r="102" ht="14.25" customHeight="1">
      <c r="G102" s="347"/>
      <c r="Z102" s="347"/>
    </row>
    <row r="103" ht="14.25" customHeight="1">
      <c r="G103" s="347"/>
      <c r="Z103" s="347"/>
    </row>
    <row r="104" ht="14.25" customHeight="1">
      <c r="G104" s="347"/>
      <c r="Z104" s="347"/>
    </row>
    <row r="105" ht="14.25" customHeight="1">
      <c r="G105" s="347"/>
      <c r="Z105" s="347"/>
    </row>
    <row r="106" ht="14.25" customHeight="1">
      <c r="G106" s="347"/>
      <c r="Z106" s="347"/>
    </row>
    <row r="107" ht="14.25" customHeight="1">
      <c r="G107" s="347"/>
      <c r="Z107" s="347"/>
    </row>
    <row r="108" ht="14.25" customHeight="1">
      <c r="G108" s="347"/>
      <c r="Z108" s="347"/>
    </row>
    <row r="109" ht="14.25" customHeight="1">
      <c r="G109" s="347"/>
      <c r="Z109" s="347"/>
    </row>
    <row r="110" ht="14.25" customHeight="1">
      <c r="G110" s="347"/>
      <c r="Z110" s="347"/>
    </row>
    <row r="111" ht="14.25" customHeight="1">
      <c r="G111" s="347"/>
      <c r="Z111" s="347"/>
    </row>
    <row r="112" ht="14.25" customHeight="1">
      <c r="G112" s="347"/>
      <c r="Z112" s="347"/>
    </row>
    <row r="113" ht="14.25" customHeight="1">
      <c r="G113" s="347"/>
      <c r="Z113" s="347"/>
    </row>
    <row r="114" ht="14.25" customHeight="1">
      <c r="G114" s="347"/>
      <c r="Z114" s="347"/>
    </row>
    <row r="115" ht="14.25" customHeight="1">
      <c r="G115" s="347"/>
      <c r="Z115" s="347"/>
    </row>
    <row r="116" ht="14.25" customHeight="1">
      <c r="G116" s="347"/>
      <c r="Z116" s="347"/>
    </row>
    <row r="117" ht="14.25" customHeight="1">
      <c r="G117" s="347"/>
      <c r="Z117" s="347"/>
    </row>
    <row r="118" ht="14.25" customHeight="1">
      <c r="G118" s="347"/>
      <c r="Z118" s="347"/>
    </row>
    <row r="119" ht="14.25" customHeight="1">
      <c r="G119" s="347"/>
      <c r="Z119" s="347"/>
    </row>
    <row r="120" ht="14.25" customHeight="1">
      <c r="G120" s="347"/>
      <c r="Z120" s="347"/>
    </row>
    <row r="121" ht="14.25" customHeight="1">
      <c r="G121" s="347"/>
      <c r="Z121" s="347"/>
    </row>
    <row r="122" ht="14.25" customHeight="1">
      <c r="G122" s="347"/>
      <c r="Z122" s="347"/>
    </row>
    <row r="123" ht="14.25" customHeight="1">
      <c r="G123" s="347"/>
      <c r="Z123" s="347"/>
    </row>
    <row r="124" ht="14.25" customHeight="1">
      <c r="G124" s="347"/>
      <c r="Z124" s="347"/>
    </row>
    <row r="125" ht="14.25" customHeight="1">
      <c r="G125" s="347"/>
      <c r="Z125" s="347"/>
    </row>
    <row r="126" ht="14.25" customHeight="1">
      <c r="G126" s="347"/>
      <c r="Z126" s="347"/>
    </row>
    <row r="127" ht="14.25" customHeight="1">
      <c r="G127" s="347"/>
      <c r="Z127" s="347"/>
    </row>
    <row r="128" ht="14.25" customHeight="1">
      <c r="G128" s="347"/>
      <c r="Z128" s="347"/>
    </row>
    <row r="129" ht="14.25" customHeight="1">
      <c r="G129" s="347"/>
      <c r="Z129" s="347"/>
    </row>
    <row r="130" ht="14.25" customHeight="1">
      <c r="G130" s="347"/>
      <c r="Z130" s="347"/>
    </row>
    <row r="131" ht="14.25" customHeight="1">
      <c r="G131" s="347"/>
      <c r="Z131" s="347"/>
    </row>
    <row r="132" ht="14.25" customHeight="1">
      <c r="G132" s="347"/>
      <c r="Z132" s="347"/>
    </row>
    <row r="133" ht="14.25" customHeight="1">
      <c r="G133" s="347"/>
      <c r="Z133" s="347"/>
    </row>
    <row r="134" ht="14.25" customHeight="1">
      <c r="G134" s="347"/>
      <c r="Z134" s="347"/>
    </row>
    <row r="135" ht="14.25" customHeight="1">
      <c r="G135" s="347"/>
      <c r="Z135" s="347"/>
    </row>
    <row r="136" ht="14.25" customHeight="1">
      <c r="G136" s="347"/>
      <c r="Z136" s="347"/>
    </row>
    <row r="137" ht="14.25" customHeight="1">
      <c r="G137" s="347"/>
      <c r="Z137" s="347"/>
    </row>
    <row r="138" ht="14.25" customHeight="1">
      <c r="G138" s="347"/>
      <c r="Z138" s="347"/>
    </row>
    <row r="139" ht="14.25" customHeight="1">
      <c r="G139" s="347"/>
      <c r="Z139" s="347"/>
    </row>
    <row r="140" ht="14.25" customHeight="1">
      <c r="G140" s="347"/>
      <c r="Z140" s="347"/>
    </row>
    <row r="141" ht="14.25" customHeight="1">
      <c r="G141" s="347"/>
      <c r="Z141" s="347"/>
    </row>
    <row r="142" ht="14.25" customHeight="1">
      <c r="G142" s="347"/>
      <c r="Z142" s="347"/>
    </row>
    <row r="143" ht="14.25" customHeight="1">
      <c r="G143" s="347"/>
      <c r="Z143" s="347"/>
    </row>
    <row r="144" ht="14.25" customHeight="1">
      <c r="G144" s="347"/>
      <c r="Z144" s="347"/>
    </row>
    <row r="145" ht="14.25" customHeight="1">
      <c r="G145" s="347"/>
      <c r="Z145" s="347"/>
    </row>
    <row r="146" ht="14.25" customHeight="1">
      <c r="G146" s="347"/>
      <c r="Z146" s="347"/>
    </row>
    <row r="147" ht="14.25" customHeight="1">
      <c r="G147" s="347"/>
      <c r="Z147" s="347"/>
    </row>
    <row r="148" ht="14.25" customHeight="1">
      <c r="G148" s="347"/>
      <c r="Z148" s="347"/>
    </row>
    <row r="149" ht="14.25" customHeight="1">
      <c r="G149" s="347"/>
      <c r="Z149" s="347"/>
    </row>
    <row r="150" ht="14.25" customHeight="1">
      <c r="G150" s="347"/>
      <c r="Z150" s="347"/>
    </row>
    <row r="151" ht="14.25" customHeight="1">
      <c r="G151" s="347"/>
      <c r="Z151" s="347"/>
    </row>
    <row r="152" ht="14.25" customHeight="1">
      <c r="G152" s="347"/>
      <c r="Z152" s="347"/>
    </row>
    <row r="153" ht="14.25" customHeight="1">
      <c r="G153" s="347"/>
      <c r="Z153" s="347"/>
    </row>
    <row r="154" ht="14.25" customHeight="1">
      <c r="G154" s="347"/>
      <c r="Z154" s="347"/>
    </row>
    <row r="155" ht="14.25" customHeight="1">
      <c r="G155" s="347"/>
      <c r="Z155" s="347"/>
    </row>
    <row r="156" ht="14.25" customHeight="1">
      <c r="G156" s="347"/>
      <c r="Z156" s="347"/>
    </row>
    <row r="157" ht="14.25" customHeight="1">
      <c r="G157" s="347"/>
      <c r="Z157" s="347"/>
    </row>
    <row r="158" ht="14.25" customHeight="1">
      <c r="G158" s="347"/>
      <c r="Z158" s="347"/>
    </row>
    <row r="159" ht="14.25" customHeight="1">
      <c r="G159" s="347"/>
      <c r="Z159" s="347"/>
    </row>
    <row r="160" ht="14.25" customHeight="1">
      <c r="G160" s="347"/>
      <c r="Z160" s="347"/>
    </row>
    <row r="161" ht="14.25" customHeight="1">
      <c r="G161" s="347"/>
      <c r="Z161" s="347"/>
    </row>
    <row r="162" ht="14.25" customHeight="1">
      <c r="G162" s="347"/>
      <c r="Z162" s="347"/>
    </row>
    <row r="163" ht="14.25" customHeight="1">
      <c r="G163" s="347"/>
      <c r="Z163" s="347"/>
    </row>
    <row r="164" ht="14.25" customHeight="1">
      <c r="G164" s="347"/>
      <c r="Z164" s="347"/>
    </row>
    <row r="165" ht="14.25" customHeight="1">
      <c r="G165" s="347"/>
      <c r="Z165" s="347"/>
    </row>
    <row r="166" ht="14.25" customHeight="1">
      <c r="G166" s="347"/>
      <c r="Z166" s="347"/>
    </row>
    <row r="167" ht="14.25" customHeight="1">
      <c r="G167" s="347"/>
      <c r="Z167" s="347"/>
    </row>
    <row r="168" ht="14.25" customHeight="1">
      <c r="G168" s="347"/>
      <c r="Z168" s="347"/>
    </row>
    <row r="169" ht="14.25" customHeight="1">
      <c r="G169" s="347"/>
      <c r="Z169" s="347"/>
    </row>
    <row r="170" ht="14.25" customHeight="1">
      <c r="G170" s="347"/>
      <c r="Z170" s="347"/>
    </row>
    <row r="171" ht="14.25" customHeight="1">
      <c r="G171" s="347"/>
      <c r="Z171" s="347"/>
    </row>
    <row r="172" ht="14.25" customHeight="1">
      <c r="G172" s="347"/>
      <c r="Z172" s="347"/>
    </row>
    <row r="173" ht="14.25" customHeight="1">
      <c r="G173" s="347"/>
      <c r="Z173" s="347"/>
    </row>
    <row r="174" ht="14.25" customHeight="1">
      <c r="G174" s="347"/>
      <c r="Z174" s="347"/>
    </row>
    <row r="175" ht="14.25" customHeight="1">
      <c r="G175" s="347"/>
      <c r="Z175" s="347"/>
    </row>
    <row r="176" ht="14.25" customHeight="1">
      <c r="G176" s="347"/>
      <c r="Z176" s="347"/>
    </row>
    <row r="177" ht="14.25" customHeight="1">
      <c r="G177" s="347"/>
      <c r="Z177" s="347"/>
    </row>
    <row r="178" ht="14.25" customHeight="1">
      <c r="G178" s="347"/>
      <c r="Z178" s="347"/>
    </row>
    <row r="179" ht="14.25" customHeight="1">
      <c r="G179" s="347"/>
      <c r="Z179" s="347"/>
    </row>
    <row r="180" ht="14.25" customHeight="1">
      <c r="G180" s="347"/>
      <c r="Z180" s="347"/>
    </row>
    <row r="181" ht="14.25" customHeight="1">
      <c r="G181" s="347"/>
      <c r="Z181" s="347"/>
    </row>
    <row r="182" ht="14.25" customHeight="1">
      <c r="G182" s="347"/>
      <c r="Z182" s="347"/>
    </row>
    <row r="183" ht="14.25" customHeight="1">
      <c r="G183" s="347"/>
      <c r="Z183" s="347"/>
    </row>
    <row r="184" ht="14.25" customHeight="1">
      <c r="G184" s="347"/>
      <c r="Z184" s="347"/>
    </row>
    <row r="185" ht="14.25" customHeight="1">
      <c r="G185" s="347"/>
      <c r="Z185" s="347"/>
    </row>
    <row r="186" ht="14.25" customHeight="1">
      <c r="G186" s="347"/>
      <c r="Z186" s="347"/>
    </row>
    <row r="187" ht="14.25" customHeight="1">
      <c r="G187" s="347"/>
      <c r="Z187" s="347"/>
    </row>
    <row r="188" ht="14.25" customHeight="1">
      <c r="G188" s="347"/>
      <c r="Z188" s="347"/>
    </row>
    <row r="189" ht="14.25" customHeight="1">
      <c r="G189" s="347"/>
      <c r="Z189" s="347"/>
    </row>
    <row r="190" ht="14.25" customHeight="1">
      <c r="G190" s="347"/>
      <c r="Z190" s="347"/>
    </row>
    <row r="191" ht="14.25" customHeight="1">
      <c r="G191" s="347"/>
      <c r="Z191" s="347"/>
    </row>
    <row r="192" ht="14.25" customHeight="1">
      <c r="G192" s="347"/>
      <c r="Z192" s="347"/>
    </row>
    <row r="193" ht="14.25" customHeight="1">
      <c r="G193" s="347"/>
      <c r="Z193" s="347"/>
    </row>
    <row r="194" ht="14.25" customHeight="1">
      <c r="G194" s="347"/>
      <c r="Z194" s="347"/>
    </row>
    <row r="195" ht="14.25" customHeight="1">
      <c r="G195" s="347"/>
      <c r="Z195" s="347"/>
    </row>
    <row r="196" ht="14.25" customHeight="1">
      <c r="G196" s="347"/>
      <c r="Z196" s="347"/>
    </row>
    <row r="197" ht="14.25" customHeight="1">
      <c r="G197" s="347"/>
      <c r="Z197" s="347"/>
    </row>
    <row r="198" ht="14.25" customHeight="1">
      <c r="G198" s="347"/>
      <c r="Z198" s="347"/>
    </row>
    <row r="199" ht="14.25" customHeight="1">
      <c r="G199" s="347"/>
      <c r="Z199" s="347"/>
    </row>
    <row r="200" ht="14.25" customHeight="1">
      <c r="G200" s="347"/>
      <c r="Z200" s="347"/>
    </row>
    <row r="201" ht="14.25" customHeight="1">
      <c r="G201" s="347"/>
      <c r="Z201" s="347"/>
    </row>
    <row r="202" ht="14.25" customHeight="1">
      <c r="G202" s="347"/>
      <c r="Z202" s="347"/>
    </row>
    <row r="203" ht="14.25" customHeight="1">
      <c r="G203" s="347"/>
      <c r="Z203" s="347"/>
    </row>
    <row r="204" ht="14.25" customHeight="1">
      <c r="G204" s="347"/>
      <c r="Z204" s="347"/>
    </row>
    <row r="205" ht="14.25" customHeight="1">
      <c r="G205" s="347"/>
      <c r="Z205" s="347"/>
    </row>
    <row r="206" ht="14.25" customHeight="1">
      <c r="G206" s="347"/>
      <c r="Z206" s="347"/>
    </row>
    <row r="207" ht="14.25" customHeight="1">
      <c r="G207" s="347"/>
      <c r="Z207" s="347"/>
    </row>
    <row r="208" ht="14.25" customHeight="1">
      <c r="G208" s="347"/>
      <c r="Z208" s="347"/>
    </row>
    <row r="209" ht="14.25" customHeight="1">
      <c r="G209" s="347"/>
      <c r="Z209" s="347"/>
    </row>
    <row r="210" ht="14.25" customHeight="1">
      <c r="G210" s="347"/>
      <c r="Z210" s="347"/>
    </row>
    <row r="211" ht="14.25" customHeight="1">
      <c r="G211" s="347"/>
      <c r="Z211" s="347"/>
    </row>
    <row r="212" ht="14.25" customHeight="1">
      <c r="G212" s="347"/>
      <c r="Z212" s="347"/>
    </row>
    <row r="213" ht="14.25" customHeight="1">
      <c r="G213" s="347"/>
      <c r="Z213" s="347"/>
    </row>
    <row r="214" ht="14.25" customHeight="1">
      <c r="G214" s="347"/>
      <c r="Z214" s="347"/>
    </row>
    <row r="215" ht="14.25" customHeight="1">
      <c r="G215" s="347"/>
      <c r="Z215" s="347"/>
    </row>
    <row r="216" ht="14.25" customHeight="1">
      <c r="G216" s="347"/>
      <c r="Z216" s="347"/>
    </row>
    <row r="217" ht="14.25" customHeight="1">
      <c r="G217" s="347"/>
      <c r="Z217" s="347"/>
    </row>
    <row r="218" ht="14.25" customHeight="1">
      <c r="G218" s="347"/>
      <c r="Z218" s="347"/>
    </row>
    <row r="219" ht="14.25" customHeight="1">
      <c r="G219" s="347"/>
      <c r="Z219" s="347"/>
    </row>
    <row r="220" ht="14.25" customHeight="1">
      <c r="G220" s="347"/>
      <c r="Z220" s="347"/>
    </row>
    <row r="221" ht="14.25" customHeight="1">
      <c r="G221" s="347"/>
      <c r="Z221" s="347"/>
    </row>
    <row r="222" ht="14.25" customHeight="1">
      <c r="G222" s="347"/>
      <c r="Z222" s="347"/>
    </row>
    <row r="223" ht="14.25" customHeight="1">
      <c r="G223" s="347"/>
      <c r="Z223" s="347"/>
    </row>
    <row r="224" ht="14.25" customHeight="1">
      <c r="G224" s="347"/>
      <c r="Z224" s="347"/>
    </row>
    <row r="225" ht="14.25" customHeight="1">
      <c r="G225" s="347"/>
      <c r="Z225" s="347"/>
    </row>
    <row r="226" ht="14.25" customHeight="1">
      <c r="G226" s="347"/>
      <c r="Z226" s="347"/>
    </row>
    <row r="227" ht="14.25" customHeight="1">
      <c r="G227" s="347"/>
      <c r="Z227" s="347"/>
    </row>
    <row r="228" ht="14.25" customHeight="1">
      <c r="G228" s="347"/>
      <c r="Z228" s="347"/>
    </row>
    <row r="229" ht="14.25" customHeight="1">
      <c r="G229" s="347"/>
      <c r="Z229" s="347"/>
    </row>
    <row r="230" ht="14.25" customHeight="1">
      <c r="G230" s="347"/>
      <c r="Z230" s="347"/>
    </row>
    <row r="231" ht="14.25" customHeight="1">
      <c r="G231" s="347"/>
      <c r="Z231" s="347"/>
    </row>
    <row r="232" ht="14.25" customHeight="1">
      <c r="G232" s="347"/>
      <c r="Z232" s="347"/>
    </row>
    <row r="233" ht="14.25" customHeight="1">
      <c r="G233" s="347"/>
      <c r="Z233" s="347"/>
    </row>
    <row r="234" ht="14.25" customHeight="1">
      <c r="G234" s="347"/>
      <c r="Z234" s="347"/>
    </row>
    <row r="235" ht="14.25" customHeight="1">
      <c r="G235" s="347"/>
      <c r="Z235" s="347"/>
    </row>
    <row r="236" ht="14.25" customHeight="1">
      <c r="G236" s="347"/>
      <c r="Z236" s="347"/>
    </row>
    <row r="237" ht="14.25" customHeight="1">
      <c r="G237" s="347"/>
      <c r="Z237" s="347"/>
    </row>
    <row r="238" ht="14.25" customHeight="1">
      <c r="G238" s="347"/>
      <c r="Z238" s="347"/>
    </row>
    <row r="239" ht="14.25" customHeight="1">
      <c r="G239" s="347"/>
      <c r="Z239" s="347"/>
    </row>
    <row r="240" ht="14.25" customHeight="1">
      <c r="G240" s="347"/>
      <c r="Z240" s="347"/>
    </row>
    <row r="241" ht="14.25" customHeight="1">
      <c r="G241" s="347"/>
      <c r="Z241" s="347"/>
    </row>
    <row r="242" ht="14.25" customHeight="1">
      <c r="G242" s="347"/>
      <c r="Z242" s="347"/>
    </row>
    <row r="243" ht="14.25" customHeight="1">
      <c r="G243" s="347"/>
      <c r="Z243" s="347"/>
    </row>
    <row r="244" ht="14.25" customHeight="1">
      <c r="G244" s="347"/>
      <c r="Z244" s="347"/>
    </row>
    <row r="245" ht="14.25" customHeight="1">
      <c r="G245" s="347"/>
      <c r="Z245" s="347"/>
    </row>
    <row r="246" ht="14.25" customHeight="1">
      <c r="G246" s="347"/>
      <c r="Z246" s="347"/>
    </row>
    <row r="247" ht="14.25" customHeight="1">
      <c r="G247" s="347"/>
      <c r="Z247" s="347"/>
    </row>
    <row r="248" ht="14.25" customHeight="1">
      <c r="G248" s="347"/>
      <c r="Z248" s="347"/>
    </row>
    <row r="249" ht="14.25" customHeight="1">
      <c r="G249" s="347"/>
      <c r="Z249" s="347"/>
    </row>
    <row r="250" ht="14.25" customHeight="1">
      <c r="G250" s="347"/>
      <c r="Z250" s="347"/>
    </row>
    <row r="251" ht="14.25" customHeight="1">
      <c r="G251" s="347"/>
      <c r="Z251" s="347"/>
    </row>
    <row r="252" ht="14.25" customHeight="1">
      <c r="G252" s="347"/>
      <c r="Z252" s="347"/>
    </row>
    <row r="253" ht="14.25" customHeight="1">
      <c r="G253" s="347"/>
      <c r="Z253" s="347"/>
    </row>
    <row r="254" ht="14.25" customHeight="1">
      <c r="G254" s="347"/>
      <c r="Z254" s="347"/>
    </row>
    <row r="255" ht="14.25" customHeight="1">
      <c r="G255" s="347"/>
      <c r="Z255" s="347"/>
    </row>
    <row r="256" ht="14.25" customHeight="1">
      <c r="G256" s="347"/>
      <c r="Z256" s="347"/>
    </row>
    <row r="257" ht="14.25" customHeight="1">
      <c r="G257" s="347"/>
      <c r="Z257" s="347"/>
    </row>
    <row r="258" ht="14.25" customHeight="1">
      <c r="G258" s="347"/>
      <c r="Z258" s="347"/>
    </row>
    <row r="259" ht="14.25" customHeight="1">
      <c r="G259" s="347"/>
      <c r="Z259" s="347"/>
    </row>
    <row r="260" ht="14.25" customHeight="1">
      <c r="G260" s="347"/>
      <c r="Z260" s="347"/>
    </row>
    <row r="261" ht="14.25" customHeight="1">
      <c r="G261" s="347"/>
      <c r="Z261" s="347"/>
    </row>
    <row r="262" ht="14.25" customHeight="1">
      <c r="G262" s="347"/>
      <c r="Z262" s="347"/>
    </row>
    <row r="263" ht="14.25" customHeight="1">
      <c r="G263" s="347"/>
      <c r="Z263" s="347"/>
    </row>
    <row r="264" ht="14.25" customHeight="1">
      <c r="G264" s="347"/>
      <c r="Z264" s="347"/>
    </row>
    <row r="265" ht="14.25" customHeight="1">
      <c r="G265" s="347"/>
      <c r="Z265" s="347"/>
    </row>
    <row r="266" ht="14.25" customHeight="1">
      <c r="G266" s="347"/>
      <c r="Z266" s="347"/>
    </row>
    <row r="267" ht="14.25" customHeight="1">
      <c r="G267" s="347"/>
      <c r="Z267" s="347"/>
    </row>
    <row r="268" ht="14.25" customHeight="1">
      <c r="G268" s="347"/>
      <c r="Z268" s="347"/>
    </row>
    <row r="269" ht="14.25" customHeight="1">
      <c r="G269" s="347"/>
      <c r="Z269" s="347"/>
    </row>
    <row r="270" ht="14.25" customHeight="1">
      <c r="G270" s="347"/>
      <c r="Z270" s="347"/>
    </row>
    <row r="271" ht="14.25" customHeight="1">
      <c r="G271" s="347"/>
      <c r="Z271" s="347"/>
    </row>
    <row r="272" ht="14.25" customHeight="1">
      <c r="G272" s="347"/>
      <c r="Z272" s="347"/>
    </row>
    <row r="273" ht="14.25" customHeight="1">
      <c r="G273" s="347"/>
      <c r="Z273" s="347"/>
    </row>
    <row r="274" ht="14.25" customHeight="1">
      <c r="G274" s="347"/>
      <c r="Z274" s="347"/>
    </row>
    <row r="275" ht="14.25" customHeight="1">
      <c r="G275" s="347"/>
      <c r="Z275" s="347"/>
    </row>
    <row r="276" ht="14.25" customHeight="1">
      <c r="G276" s="347"/>
      <c r="Z276" s="347"/>
    </row>
    <row r="277" ht="14.25" customHeight="1">
      <c r="G277" s="347"/>
      <c r="Z277" s="347"/>
    </row>
    <row r="278" ht="14.25" customHeight="1">
      <c r="G278" s="347"/>
      <c r="Z278" s="347"/>
    </row>
    <row r="279" ht="14.25" customHeight="1">
      <c r="G279" s="347"/>
      <c r="Z279" s="347"/>
    </row>
    <row r="280" ht="14.25" customHeight="1">
      <c r="G280" s="347"/>
      <c r="Z280" s="347"/>
    </row>
    <row r="281" ht="14.25" customHeight="1">
      <c r="G281" s="347"/>
      <c r="Z281" s="347"/>
    </row>
    <row r="282" ht="14.25" customHeight="1">
      <c r="G282" s="347"/>
      <c r="Z282" s="347"/>
    </row>
    <row r="283" ht="14.25" customHeight="1">
      <c r="G283" s="347"/>
      <c r="Z283" s="347"/>
    </row>
    <row r="284" ht="14.25" customHeight="1">
      <c r="G284" s="347"/>
      <c r="Z284" s="347"/>
    </row>
    <row r="285" ht="14.25" customHeight="1">
      <c r="G285" s="347"/>
      <c r="Z285" s="347"/>
    </row>
    <row r="286" ht="14.25" customHeight="1">
      <c r="G286" s="347"/>
      <c r="Z286" s="347"/>
    </row>
    <row r="287" ht="14.25" customHeight="1">
      <c r="G287" s="347"/>
      <c r="Z287" s="347"/>
    </row>
    <row r="288" ht="14.25" customHeight="1">
      <c r="G288" s="347"/>
      <c r="Z288" s="347"/>
    </row>
    <row r="289" ht="14.25" customHeight="1">
      <c r="G289" s="347"/>
      <c r="Z289" s="347"/>
    </row>
    <row r="290" ht="14.25" customHeight="1">
      <c r="G290" s="347"/>
      <c r="Z290" s="347"/>
    </row>
    <row r="291" ht="14.25" customHeight="1">
      <c r="G291" s="347"/>
      <c r="Z291" s="347"/>
    </row>
    <row r="292" ht="14.25" customHeight="1">
      <c r="G292" s="347"/>
      <c r="Z292" s="347"/>
    </row>
    <row r="293" ht="14.25" customHeight="1">
      <c r="G293" s="347"/>
      <c r="Z293" s="347"/>
    </row>
    <row r="294" ht="14.25" customHeight="1">
      <c r="G294" s="347"/>
      <c r="Z294" s="347"/>
    </row>
    <row r="295" ht="14.25" customHeight="1">
      <c r="G295" s="347"/>
      <c r="Z295" s="347"/>
    </row>
    <row r="296" ht="14.25" customHeight="1">
      <c r="G296" s="347"/>
      <c r="Z296" s="347"/>
    </row>
    <row r="297" ht="14.25" customHeight="1">
      <c r="G297" s="347"/>
      <c r="Z297" s="347"/>
    </row>
    <row r="298" ht="14.25" customHeight="1">
      <c r="G298" s="347"/>
      <c r="Z298" s="347"/>
    </row>
    <row r="299" ht="14.25" customHeight="1">
      <c r="G299" s="347"/>
      <c r="Z299" s="347"/>
    </row>
    <row r="300" ht="14.25" customHeight="1">
      <c r="G300" s="347"/>
      <c r="Z300" s="347"/>
    </row>
    <row r="301" ht="14.25" customHeight="1">
      <c r="G301" s="347"/>
      <c r="Z301" s="347"/>
    </row>
    <row r="302" ht="14.25" customHeight="1">
      <c r="G302" s="347"/>
      <c r="Z302" s="347"/>
    </row>
    <row r="303" ht="14.25" customHeight="1">
      <c r="G303" s="347"/>
      <c r="Z303" s="347"/>
    </row>
    <row r="304" ht="14.25" customHeight="1">
      <c r="G304" s="347"/>
      <c r="Z304" s="347"/>
    </row>
    <row r="305" ht="14.25" customHeight="1">
      <c r="G305" s="347"/>
      <c r="Z305" s="347"/>
    </row>
    <row r="306" ht="14.25" customHeight="1">
      <c r="G306" s="347"/>
      <c r="Z306" s="347"/>
    </row>
    <row r="307" ht="14.25" customHeight="1">
      <c r="G307" s="347"/>
      <c r="Z307" s="347"/>
    </row>
    <row r="308" ht="14.25" customHeight="1">
      <c r="G308" s="347"/>
      <c r="Z308" s="347"/>
    </row>
    <row r="309" ht="14.25" customHeight="1">
      <c r="G309" s="347"/>
      <c r="Z309" s="347"/>
    </row>
    <row r="310" ht="14.25" customHeight="1">
      <c r="G310" s="347"/>
      <c r="Z310" s="347"/>
    </row>
    <row r="311" ht="14.25" customHeight="1">
      <c r="G311" s="347"/>
      <c r="Z311" s="347"/>
    </row>
    <row r="312" ht="14.25" customHeight="1">
      <c r="G312" s="347"/>
      <c r="Z312" s="347"/>
    </row>
    <row r="313" ht="14.25" customHeight="1">
      <c r="G313" s="347"/>
      <c r="Z313" s="347"/>
    </row>
    <row r="314" ht="14.25" customHeight="1">
      <c r="G314" s="347"/>
      <c r="Z314" s="347"/>
    </row>
    <row r="315" ht="14.25" customHeight="1">
      <c r="G315" s="347"/>
      <c r="Z315" s="347"/>
    </row>
    <row r="316" ht="14.25" customHeight="1">
      <c r="G316" s="347"/>
      <c r="Z316" s="347"/>
    </row>
    <row r="317" ht="14.25" customHeight="1">
      <c r="G317" s="347"/>
      <c r="Z317" s="347"/>
    </row>
    <row r="318" ht="14.25" customHeight="1">
      <c r="G318" s="347"/>
      <c r="Z318" s="347"/>
    </row>
    <row r="319" ht="14.25" customHeight="1">
      <c r="G319" s="347"/>
      <c r="Z319" s="347"/>
    </row>
    <row r="320" ht="14.25" customHeight="1">
      <c r="G320" s="347"/>
      <c r="Z320" s="347"/>
    </row>
    <row r="321" ht="14.25" customHeight="1">
      <c r="G321" s="347"/>
      <c r="Z321" s="347"/>
    </row>
    <row r="322" ht="14.25" customHeight="1">
      <c r="G322" s="347"/>
      <c r="Z322" s="347"/>
    </row>
    <row r="323" ht="14.25" customHeight="1">
      <c r="G323" s="347"/>
      <c r="Z323" s="347"/>
    </row>
    <row r="324" ht="14.25" customHeight="1">
      <c r="G324" s="347"/>
      <c r="Z324" s="347"/>
    </row>
    <row r="325" ht="14.25" customHeight="1">
      <c r="G325" s="347"/>
      <c r="Z325" s="347"/>
    </row>
    <row r="326" ht="14.25" customHeight="1">
      <c r="G326" s="347"/>
      <c r="Z326" s="347"/>
    </row>
    <row r="327" ht="14.25" customHeight="1">
      <c r="G327" s="347"/>
      <c r="Z327" s="347"/>
    </row>
    <row r="328" ht="14.25" customHeight="1">
      <c r="G328" s="347"/>
      <c r="Z328" s="347"/>
    </row>
    <row r="329" ht="14.25" customHeight="1">
      <c r="G329" s="347"/>
      <c r="Z329" s="347"/>
    </row>
    <row r="330" ht="14.25" customHeight="1">
      <c r="G330" s="347"/>
      <c r="Z330" s="347"/>
    </row>
    <row r="331" ht="14.25" customHeight="1">
      <c r="G331" s="347"/>
      <c r="Z331" s="347"/>
    </row>
    <row r="332" ht="14.25" customHeight="1">
      <c r="G332" s="347"/>
      <c r="Z332" s="347"/>
    </row>
    <row r="333" ht="14.25" customHeight="1">
      <c r="G333" s="347"/>
      <c r="Z333" s="347"/>
    </row>
    <row r="334" ht="14.25" customHeight="1">
      <c r="G334" s="347"/>
      <c r="Z334" s="347"/>
    </row>
    <row r="335" ht="14.25" customHeight="1">
      <c r="G335" s="347"/>
      <c r="Z335" s="347"/>
    </row>
    <row r="336" ht="14.25" customHeight="1">
      <c r="G336" s="347"/>
      <c r="Z336" s="347"/>
    </row>
    <row r="337" ht="14.25" customHeight="1">
      <c r="G337" s="347"/>
      <c r="Z337" s="347"/>
    </row>
    <row r="338" ht="14.25" customHeight="1">
      <c r="G338" s="347"/>
      <c r="Z338" s="347"/>
    </row>
    <row r="339" ht="14.25" customHeight="1">
      <c r="G339" s="347"/>
      <c r="Z339" s="347"/>
    </row>
    <row r="340" ht="14.25" customHeight="1">
      <c r="G340" s="347"/>
      <c r="Z340" s="347"/>
    </row>
    <row r="341" ht="14.25" customHeight="1">
      <c r="G341" s="347"/>
      <c r="Z341" s="347"/>
    </row>
    <row r="342" ht="14.25" customHeight="1">
      <c r="G342" s="347"/>
      <c r="Z342" s="347"/>
    </row>
    <row r="343" ht="14.25" customHeight="1">
      <c r="G343" s="347"/>
      <c r="Z343" s="347"/>
    </row>
    <row r="344" ht="14.25" customHeight="1">
      <c r="G344" s="347"/>
      <c r="Z344" s="347"/>
    </row>
    <row r="345" ht="14.25" customHeight="1">
      <c r="G345" s="347"/>
      <c r="Z345" s="347"/>
    </row>
    <row r="346" ht="14.25" customHeight="1">
      <c r="G346" s="347"/>
      <c r="Z346" s="347"/>
    </row>
    <row r="347" ht="14.25" customHeight="1">
      <c r="G347" s="347"/>
      <c r="Z347" s="347"/>
    </row>
    <row r="348" ht="14.25" customHeight="1">
      <c r="G348" s="347"/>
      <c r="Z348" s="347"/>
    </row>
    <row r="349" ht="14.25" customHeight="1">
      <c r="G349" s="347"/>
      <c r="Z349" s="347"/>
    </row>
    <row r="350" ht="14.25" customHeight="1">
      <c r="G350" s="347"/>
      <c r="Z350" s="347"/>
    </row>
    <row r="351" ht="14.25" customHeight="1">
      <c r="G351" s="347"/>
      <c r="Z351" s="347"/>
    </row>
    <row r="352" ht="14.25" customHeight="1">
      <c r="G352" s="347"/>
      <c r="Z352" s="347"/>
    </row>
    <row r="353" ht="14.25" customHeight="1">
      <c r="G353" s="347"/>
      <c r="Z353" s="347"/>
    </row>
    <row r="354" ht="14.25" customHeight="1">
      <c r="G354" s="347"/>
      <c r="Z354" s="347"/>
    </row>
    <row r="355" ht="14.25" customHeight="1">
      <c r="G355" s="347"/>
      <c r="Z355" s="347"/>
    </row>
    <row r="356" ht="14.25" customHeight="1">
      <c r="G356" s="347"/>
      <c r="Z356" s="347"/>
    </row>
    <row r="357" ht="14.25" customHeight="1">
      <c r="G357" s="347"/>
      <c r="Z357" s="347"/>
    </row>
    <row r="358" ht="14.25" customHeight="1">
      <c r="G358" s="347"/>
      <c r="Z358" s="347"/>
    </row>
    <row r="359" ht="14.25" customHeight="1">
      <c r="G359" s="347"/>
      <c r="Z359" s="347"/>
    </row>
    <row r="360" ht="14.25" customHeight="1">
      <c r="G360" s="347"/>
      <c r="Z360" s="347"/>
    </row>
    <row r="361" ht="14.25" customHeight="1">
      <c r="G361" s="347"/>
      <c r="Z361" s="347"/>
    </row>
    <row r="362" ht="14.25" customHeight="1">
      <c r="G362" s="347"/>
      <c r="Z362" s="347"/>
    </row>
    <row r="363" ht="14.25" customHeight="1">
      <c r="G363" s="347"/>
      <c r="Z363" s="347"/>
    </row>
    <row r="364" ht="14.25" customHeight="1">
      <c r="G364" s="347"/>
      <c r="Z364" s="347"/>
    </row>
    <row r="365" ht="14.25" customHeight="1">
      <c r="G365" s="347"/>
      <c r="Z365" s="347"/>
    </row>
    <row r="366" ht="14.25" customHeight="1">
      <c r="G366" s="347"/>
      <c r="Z366" s="347"/>
    </row>
    <row r="367" ht="14.25" customHeight="1">
      <c r="G367" s="347"/>
      <c r="Z367" s="347"/>
    </row>
    <row r="368" ht="14.25" customHeight="1">
      <c r="G368" s="347"/>
      <c r="Z368" s="347"/>
    </row>
    <row r="369" ht="14.25" customHeight="1">
      <c r="G369" s="347"/>
      <c r="Z369" s="347"/>
    </row>
    <row r="370" ht="14.25" customHeight="1">
      <c r="G370" s="347"/>
      <c r="Z370" s="347"/>
    </row>
    <row r="371" ht="14.25" customHeight="1">
      <c r="G371" s="347"/>
      <c r="Z371" s="347"/>
    </row>
    <row r="372" ht="14.25" customHeight="1">
      <c r="G372" s="347"/>
      <c r="Z372" s="347"/>
    </row>
    <row r="373" ht="14.25" customHeight="1">
      <c r="G373" s="347"/>
      <c r="Z373" s="347"/>
    </row>
    <row r="374" ht="14.25" customHeight="1">
      <c r="G374" s="347"/>
      <c r="Z374" s="347"/>
    </row>
    <row r="375" ht="14.25" customHeight="1">
      <c r="G375" s="347"/>
      <c r="Z375" s="347"/>
    </row>
    <row r="376" ht="14.25" customHeight="1">
      <c r="G376" s="347"/>
      <c r="Z376" s="347"/>
    </row>
    <row r="377" ht="14.25" customHeight="1">
      <c r="G377" s="347"/>
      <c r="Z377" s="347"/>
    </row>
    <row r="378" ht="14.25" customHeight="1">
      <c r="G378" s="347"/>
      <c r="Z378" s="347"/>
    </row>
    <row r="379" ht="14.25" customHeight="1">
      <c r="G379" s="347"/>
      <c r="Z379" s="347"/>
    </row>
    <row r="380" ht="14.25" customHeight="1">
      <c r="G380" s="347"/>
      <c r="Z380" s="347"/>
    </row>
    <row r="381" ht="14.25" customHeight="1">
      <c r="G381" s="347"/>
      <c r="Z381" s="347"/>
    </row>
    <row r="382" ht="14.25" customHeight="1">
      <c r="G382" s="347"/>
      <c r="Z382" s="347"/>
    </row>
    <row r="383" ht="14.25" customHeight="1">
      <c r="G383" s="347"/>
      <c r="Z383" s="347"/>
    </row>
    <row r="384" ht="14.25" customHeight="1">
      <c r="G384" s="347"/>
      <c r="Z384" s="347"/>
    </row>
    <row r="385" ht="14.25" customHeight="1">
      <c r="G385" s="347"/>
      <c r="Z385" s="347"/>
    </row>
    <row r="386" ht="14.25" customHeight="1">
      <c r="G386" s="347"/>
      <c r="Z386" s="347"/>
    </row>
    <row r="387" ht="14.25" customHeight="1">
      <c r="G387" s="347"/>
      <c r="Z387" s="347"/>
    </row>
    <row r="388" ht="14.25" customHeight="1">
      <c r="G388" s="347"/>
      <c r="Z388" s="347"/>
    </row>
    <row r="389" ht="14.25" customHeight="1">
      <c r="G389" s="347"/>
      <c r="Z389" s="347"/>
    </row>
    <row r="390" ht="14.25" customHeight="1">
      <c r="G390" s="347"/>
      <c r="Z390" s="347"/>
    </row>
    <row r="391" ht="14.25" customHeight="1">
      <c r="G391" s="347"/>
      <c r="Z391" s="347"/>
    </row>
    <row r="392" ht="14.25" customHeight="1">
      <c r="G392" s="347"/>
      <c r="Z392" s="347"/>
    </row>
    <row r="393" ht="14.25" customHeight="1">
      <c r="G393" s="347"/>
      <c r="Z393" s="347"/>
    </row>
    <row r="394" ht="14.25" customHeight="1">
      <c r="G394" s="347"/>
      <c r="Z394" s="347"/>
    </row>
    <row r="395" ht="14.25" customHeight="1">
      <c r="G395" s="347"/>
      <c r="Z395" s="347"/>
    </row>
    <row r="396" ht="14.25" customHeight="1">
      <c r="G396" s="347"/>
      <c r="Z396" s="347"/>
    </row>
    <row r="397" ht="14.25" customHeight="1">
      <c r="G397" s="347"/>
      <c r="Z397" s="347"/>
    </row>
    <row r="398" ht="14.25" customHeight="1">
      <c r="G398" s="347"/>
      <c r="Z398" s="347"/>
    </row>
    <row r="399" ht="14.25" customHeight="1">
      <c r="G399" s="347"/>
      <c r="Z399" s="347"/>
    </row>
    <row r="400" ht="14.25" customHeight="1">
      <c r="G400" s="347"/>
      <c r="Z400" s="347"/>
    </row>
    <row r="401" ht="14.25" customHeight="1">
      <c r="G401" s="347"/>
      <c r="Z401" s="347"/>
    </row>
    <row r="402" ht="14.25" customHeight="1">
      <c r="G402" s="347"/>
      <c r="Z402" s="347"/>
    </row>
    <row r="403" ht="14.25" customHeight="1">
      <c r="G403" s="347"/>
      <c r="Z403" s="347"/>
    </row>
    <row r="404" ht="14.25" customHeight="1">
      <c r="G404" s="347"/>
      <c r="Z404" s="347"/>
    </row>
    <row r="405" ht="14.25" customHeight="1">
      <c r="G405" s="347"/>
      <c r="Z405" s="347"/>
    </row>
    <row r="406" ht="14.25" customHeight="1">
      <c r="G406" s="347"/>
      <c r="Z406" s="347"/>
    </row>
    <row r="407" ht="14.25" customHeight="1">
      <c r="G407" s="347"/>
      <c r="Z407" s="347"/>
    </row>
    <row r="408" ht="14.25" customHeight="1">
      <c r="G408" s="347"/>
      <c r="Z408" s="347"/>
    </row>
    <row r="409" ht="14.25" customHeight="1">
      <c r="G409" s="347"/>
      <c r="Z409" s="347"/>
    </row>
    <row r="410" ht="14.25" customHeight="1">
      <c r="G410" s="347"/>
      <c r="Z410" s="347"/>
    </row>
    <row r="411" ht="14.25" customHeight="1">
      <c r="G411" s="347"/>
      <c r="Z411" s="347"/>
    </row>
    <row r="412" ht="14.25" customHeight="1">
      <c r="G412" s="347"/>
      <c r="Z412" s="347"/>
    </row>
    <row r="413" ht="14.25" customHeight="1">
      <c r="G413" s="347"/>
      <c r="Z413" s="347"/>
    </row>
    <row r="414" ht="14.25" customHeight="1">
      <c r="G414" s="347"/>
      <c r="Z414" s="347"/>
    </row>
    <row r="415" ht="14.25" customHeight="1">
      <c r="G415" s="347"/>
      <c r="Z415" s="347"/>
    </row>
    <row r="416" ht="14.25" customHeight="1">
      <c r="G416" s="347"/>
      <c r="Z416" s="347"/>
    </row>
    <row r="417" ht="14.25" customHeight="1">
      <c r="G417" s="347"/>
      <c r="Z417" s="347"/>
    </row>
    <row r="418" ht="14.25" customHeight="1">
      <c r="G418" s="347"/>
      <c r="Z418" s="347"/>
    </row>
    <row r="419" ht="14.25" customHeight="1">
      <c r="G419" s="347"/>
      <c r="Z419" s="347"/>
    </row>
    <row r="420" ht="14.25" customHeight="1">
      <c r="G420" s="347"/>
      <c r="Z420" s="347"/>
    </row>
    <row r="421" ht="14.25" customHeight="1">
      <c r="G421" s="347"/>
      <c r="Z421" s="347"/>
    </row>
    <row r="422" ht="14.25" customHeight="1">
      <c r="G422" s="347"/>
      <c r="Z422" s="347"/>
    </row>
    <row r="423" ht="14.25" customHeight="1">
      <c r="G423" s="347"/>
      <c r="Z423" s="347"/>
    </row>
    <row r="424" ht="14.25" customHeight="1">
      <c r="G424" s="347"/>
      <c r="Z424" s="347"/>
    </row>
    <row r="425" ht="14.25" customHeight="1">
      <c r="G425" s="347"/>
      <c r="Z425" s="347"/>
    </row>
    <row r="426" ht="14.25" customHeight="1">
      <c r="G426" s="347"/>
      <c r="Z426" s="347"/>
    </row>
    <row r="427" ht="14.25" customHeight="1">
      <c r="G427" s="347"/>
      <c r="Z427" s="347"/>
    </row>
    <row r="428" ht="14.25" customHeight="1">
      <c r="G428" s="347"/>
      <c r="Z428" s="347"/>
    </row>
    <row r="429" ht="14.25" customHeight="1">
      <c r="G429" s="347"/>
      <c r="Z429" s="347"/>
    </row>
    <row r="430" ht="14.25" customHeight="1">
      <c r="G430" s="347"/>
      <c r="Z430" s="347"/>
    </row>
    <row r="431" ht="14.25" customHeight="1">
      <c r="G431" s="347"/>
      <c r="Z431" s="347"/>
    </row>
    <row r="432" ht="14.25" customHeight="1">
      <c r="G432" s="347"/>
      <c r="Z432" s="347"/>
    </row>
    <row r="433" ht="14.25" customHeight="1">
      <c r="G433" s="347"/>
      <c r="Z433" s="347"/>
    </row>
    <row r="434" ht="14.25" customHeight="1">
      <c r="G434" s="347"/>
      <c r="Z434" s="347"/>
    </row>
    <row r="435" ht="14.25" customHeight="1">
      <c r="G435" s="347"/>
      <c r="Z435" s="347"/>
    </row>
    <row r="436" ht="14.25" customHeight="1">
      <c r="G436" s="347"/>
      <c r="Z436" s="347"/>
    </row>
    <row r="437" ht="14.25" customHeight="1">
      <c r="G437" s="347"/>
      <c r="Z437" s="347"/>
    </row>
    <row r="438" ht="14.25" customHeight="1">
      <c r="G438" s="347"/>
      <c r="Z438" s="347"/>
    </row>
    <row r="439" ht="14.25" customHeight="1">
      <c r="G439" s="347"/>
      <c r="Z439" s="347"/>
    </row>
    <row r="440" ht="14.25" customHeight="1">
      <c r="G440" s="347"/>
      <c r="Z440" s="347"/>
    </row>
    <row r="441" ht="14.25" customHeight="1">
      <c r="G441" s="347"/>
      <c r="Z441" s="347"/>
    </row>
    <row r="442" ht="14.25" customHeight="1">
      <c r="G442" s="347"/>
      <c r="Z442" s="347"/>
    </row>
    <row r="443" ht="14.25" customHeight="1">
      <c r="G443" s="347"/>
      <c r="Z443" s="347"/>
    </row>
    <row r="444" ht="14.25" customHeight="1">
      <c r="G444" s="347"/>
      <c r="Z444" s="347"/>
    </row>
    <row r="445" ht="14.25" customHeight="1">
      <c r="G445" s="347"/>
      <c r="Z445" s="347"/>
    </row>
    <row r="446" ht="14.25" customHeight="1">
      <c r="G446" s="347"/>
      <c r="Z446" s="347"/>
    </row>
    <row r="447" ht="14.25" customHeight="1">
      <c r="G447" s="347"/>
      <c r="Z447" s="347"/>
    </row>
    <row r="448" ht="14.25" customHeight="1">
      <c r="G448" s="347"/>
      <c r="Z448" s="347"/>
    </row>
    <row r="449" ht="14.25" customHeight="1">
      <c r="G449" s="347"/>
      <c r="Z449" s="347"/>
    </row>
    <row r="450" ht="14.25" customHeight="1">
      <c r="G450" s="347"/>
      <c r="Z450" s="347"/>
    </row>
    <row r="451" ht="14.25" customHeight="1">
      <c r="G451" s="347"/>
      <c r="Z451" s="347"/>
    </row>
    <row r="452" ht="14.25" customHeight="1">
      <c r="G452" s="347"/>
      <c r="Z452" s="347"/>
    </row>
    <row r="453" ht="14.25" customHeight="1">
      <c r="G453" s="347"/>
      <c r="Z453" s="347"/>
    </row>
    <row r="454" ht="14.25" customHeight="1">
      <c r="G454" s="347"/>
      <c r="Z454" s="347"/>
    </row>
    <row r="455" ht="14.25" customHeight="1">
      <c r="G455" s="347"/>
      <c r="Z455" s="347"/>
    </row>
    <row r="456" ht="14.25" customHeight="1">
      <c r="G456" s="347"/>
      <c r="Z456" s="347"/>
    </row>
    <row r="457" ht="14.25" customHeight="1">
      <c r="G457" s="347"/>
      <c r="Z457" s="347"/>
    </row>
    <row r="458" ht="14.25" customHeight="1">
      <c r="G458" s="347"/>
      <c r="Z458" s="347"/>
    </row>
    <row r="459" ht="14.25" customHeight="1">
      <c r="G459" s="347"/>
      <c r="Z459" s="347"/>
    </row>
    <row r="460" ht="14.25" customHeight="1">
      <c r="G460" s="347"/>
      <c r="Z460" s="347"/>
    </row>
    <row r="461" ht="14.25" customHeight="1">
      <c r="G461" s="347"/>
      <c r="Z461" s="347"/>
    </row>
    <row r="462" ht="14.25" customHeight="1">
      <c r="G462" s="347"/>
      <c r="Z462" s="347"/>
    </row>
    <row r="463" ht="14.25" customHeight="1">
      <c r="G463" s="347"/>
      <c r="Z463" s="347"/>
    </row>
    <row r="464" ht="14.25" customHeight="1">
      <c r="G464" s="347"/>
      <c r="Z464" s="347"/>
    </row>
    <row r="465" ht="14.25" customHeight="1">
      <c r="G465" s="347"/>
      <c r="Z465" s="347"/>
    </row>
    <row r="466" ht="14.25" customHeight="1">
      <c r="G466" s="347"/>
      <c r="Z466" s="347"/>
    </row>
    <row r="467" ht="14.25" customHeight="1">
      <c r="G467" s="347"/>
      <c r="Z467" s="347"/>
    </row>
    <row r="468" ht="14.25" customHeight="1">
      <c r="G468" s="347"/>
      <c r="Z468" s="347"/>
    </row>
    <row r="469" ht="14.25" customHeight="1">
      <c r="G469" s="347"/>
      <c r="Z469" s="347"/>
    </row>
    <row r="470" ht="14.25" customHeight="1">
      <c r="G470" s="347"/>
      <c r="Z470" s="347"/>
    </row>
    <row r="471" ht="14.25" customHeight="1">
      <c r="G471" s="347"/>
      <c r="Z471" s="347"/>
    </row>
    <row r="472" ht="14.25" customHeight="1">
      <c r="G472" s="347"/>
      <c r="Z472" s="347"/>
    </row>
    <row r="473" ht="14.25" customHeight="1">
      <c r="G473" s="347"/>
      <c r="Z473" s="347"/>
    </row>
    <row r="474" ht="14.25" customHeight="1">
      <c r="G474" s="347"/>
      <c r="Z474" s="347"/>
    </row>
    <row r="475" ht="14.25" customHeight="1">
      <c r="G475" s="347"/>
      <c r="Z475" s="347"/>
    </row>
    <row r="476" ht="14.25" customHeight="1">
      <c r="G476" s="347"/>
      <c r="Z476" s="347"/>
    </row>
    <row r="477" ht="14.25" customHeight="1">
      <c r="G477" s="347"/>
      <c r="Z477" s="347"/>
    </row>
    <row r="478" ht="14.25" customHeight="1">
      <c r="G478" s="347"/>
      <c r="Z478" s="347"/>
    </row>
    <row r="479" ht="14.25" customHeight="1">
      <c r="G479" s="347"/>
      <c r="Z479" s="347"/>
    </row>
    <row r="480" ht="14.25" customHeight="1">
      <c r="G480" s="347"/>
      <c r="Z480" s="347"/>
    </row>
    <row r="481" ht="14.25" customHeight="1">
      <c r="G481" s="347"/>
      <c r="Z481" s="347"/>
    </row>
    <row r="482" ht="14.25" customHeight="1">
      <c r="G482" s="347"/>
      <c r="Z482" s="347"/>
    </row>
    <row r="483" ht="14.25" customHeight="1">
      <c r="G483" s="347"/>
      <c r="Z483" s="347"/>
    </row>
    <row r="484" ht="14.25" customHeight="1">
      <c r="G484" s="347"/>
      <c r="Z484" s="347"/>
    </row>
    <row r="485" ht="14.25" customHeight="1">
      <c r="G485" s="347"/>
      <c r="Z485" s="347"/>
    </row>
    <row r="486" ht="14.25" customHeight="1">
      <c r="G486" s="347"/>
      <c r="Z486" s="347"/>
    </row>
    <row r="487" ht="14.25" customHeight="1">
      <c r="G487" s="347"/>
      <c r="Z487" s="347"/>
    </row>
    <row r="488" ht="14.25" customHeight="1">
      <c r="G488" s="347"/>
      <c r="Z488" s="347"/>
    </row>
    <row r="489" ht="14.25" customHeight="1">
      <c r="G489" s="347"/>
      <c r="Z489" s="347"/>
    </row>
    <row r="490" ht="14.25" customHeight="1">
      <c r="G490" s="347"/>
      <c r="Z490" s="347"/>
    </row>
    <row r="491" ht="14.25" customHeight="1">
      <c r="G491" s="347"/>
      <c r="Z491" s="347"/>
    </row>
    <row r="492" ht="14.25" customHeight="1">
      <c r="G492" s="347"/>
      <c r="Z492" s="347"/>
    </row>
    <row r="493" ht="14.25" customHeight="1">
      <c r="G493" s="347"/>
      <c r="Z493" s="347"/>
    </row>
    <row r="494" ht="14.25" customHeight="1">
      <c r="G494" s="347"/>
      <c r="Z494" s="347"/>
    </row>
    <row r="495" ht="14.25" customHeight="1">
      <c r="G495" s="347"/>
      <c r="Z495" s="347"/>
    </row>
    <row r="496" ht="14.25" customHeight="1">
      <c r="G496" s="347"/>
      <c r="Z496" s="347"/>
    </row>
    <row r="497" ht="14.25" customHeight="1">
      <c r="G497" s="347"/>
      <c r="Z497" s="347"/>
    </row>
    <row r="498" ht="14.25" customHeight="1">
      <c r="G498" s="347"/>
      <c r="Z498" s="347"/>
    </row>
    <row r="499" ht="14.25" customHeight="1">
      <c r="G499" s="347"/>
      <c r="Z499" s="347"/>
    </row>
    <row r="500" ht="14.25" customHeight="1">
      <c r="G500" s="347"/>
      <c r="Z500" s="347"/>
    </row>
    <row r="501" ht="14.25" customHeight="1">
      <c r="G501" s="347"/>
      <c r="Z501" s="347"/>
    </row>
    <row r="502" ht="14.25" customHeight="1">
      <c r="G502" s="347"/>
      <c r="Z502" s="347"/>
    </row>
    <row r="503" ht="14.25" customHeight="1">
      <c r="G503" s="347"/>
      <c r="Z503" s="347"/>
    </row>
    <row r="504" ht="14.25" customHeight="1">
      <c r="G504" s="347"/>
      <c r="Z504" s="347"/>
    </row>
    <row r="505" ht="14.25" customHeight="1">
      <c r="G505" s="347"/>
      <c r="Z505" s="347"/>
    </row>
    <row r="506" ht="14.25" customHeight="1">
      <c r="G506" s="347"/>
      <c r="Z506" s="347"/>
    </row>
    <row r="507" ht="14.25" customHeight="1">
      <c r="G507" s="347"/>
      <c r="Z507" s="347"/>
    </row>
    <row r="508" ht="14.25" customHeight="1">
      <c r="G508" s="347"/>
      <c r="Z508" s="347"/>
    </row>
    <row r="509" ht="14.25" customHeight="1">
      <c r="G509" s="347"/>
      <c r="Z509" s="347"/>
    </row>
    <row r="510" ht="14.25" customHeight="1">
      <c r="G510" s="347"/>
      <c r="Z510" s="347"/>
    </row>
    <row r="511" ht="14.25" customHeight="1">
      <c r="G511" s="347"/>
      <c r="Z511" s="347"/>
    </row>
    <row r="512" ht="14.25" customHeight="1">
      <c r="G512" s="347"/>
      <c r="Z512" s="347"/>
    </row>
    <row r="513" ht="14.25" customHeight="1">
      <c r="G513" s="347"/>
      <c r="Z513" s="347"/>
    </row>
    <row r="514" ht="14.25" customHeight="1">
      <c r="G514" s="347"/>
      <c r="Z514" s="347"/>
    </row>
    <row r="515" ht="14.25" customHeight="1">
      <c r="G515" s="347"/>
      <c r="Z515" s="347"/>
    </row>
    <row r="516" ht="14.25" customHeight="1">
      <c r="G516" s="347"/>
      <c r="Z516" s="347"/>
    </row>
    <row r="517" ht="14.25" customHeight="1">
      <c r="G517" s="347"/>
      <c r="Z517" s="347"/>
    </row>
    <row r="518" ht="14.25" customHeight="1">
      <c r="G518" s="347"/>
      <c r="Z518" s="347"/>
    </row>
    <row r="519" ht="14.25" customHeight="1">
      <c r="G519" s="347"/>
      <c r="Z519" s="347"/>
    </row>
    <row r="520" ht="14.25" customHeight="1">
      <c r="G520" s="347"/>
      <c r="Z520" s="347"/>
    </row>
    <row r="521" ht="14.25" customHeight="1">
      <c r="G521" s="347"/>
      <c r="Z521" s="347"/>
    </row>
    <row r="522" ht="14.25" customHeight="1">
      <c r="G522" s="347"/>
      <c r="Z522" s="347"/>
    </row>
    <row r="523" ht="14.25" customHeight="1">
      <c r="G523" s="347"/>
      <c r="Z523" s="347"/>
    </row>
    <row r="524" ht="14.25" customHeight="1">
      <c r="G524" s="347"/>
      <c r="Z524" s="347"/>
    </row>
    <row r="525" ht="14.25" customHeight="1">
      <c r="G525" s="347"/>
      <c r="Z525" s="347"/>
    </row>
    <row r="526" ht="14.25" customHeight="1">
      <c r="G526" s="347"/>
      <c r="Z526" s="347"/>
    </row>
    <row r="527" ht="14.25" customHeight="1">
      <c r="G527" s="347"/>
      <c r="Z527" s="347"/>
    </row>
    <row r="528" ht="14.25" customHeight="1">
      <c r="G528" s="347"/>
      <c r="Z528" s="347"/>
    </row>
    <row r="529" ht="14.25" customHeight="1">
      <c r="G529" s="347"/>
      <c r="Z529" s="347"/>
    </row>
    <row r="530" ht="14.25" customHeight="1">
      <c r="G530" s="347"/>
      <c r="Z530" s="347"/>
    </row>
    <row r="531" ht="14.25" customHeight="1">
      <c r="G531" s="347"/>
      <c r="Z531" s="347"/>
    </row>
    <row r="532" ht="14.25" customHeight="1">
      <c r="G532" s="347"/>
      <c r="Z532" s="347"/>
    </row>
    <row r="533" ht="14.25" customHeight="1">
      <c r="G533" s="347"/>
      <c r="Z533" s="347"/>
    </row>
    <row r="534" ht="14.25" customHeight="1">
      <c r="G534" s="347"/>
      <c r="Z534" s="347"/>
    </row>
    <row r="535" ht="14.25" customHeight="1">
      <c r="G535" s="347"/>
      <c r="Z535" s="347"/>
    </row>
    <row r="536" ht="14.25" customHeight="1">
      <c r="G536" s="347"/>
      <c r="Z536" s="347"/>
    </row>
    <row r="537" ht="14.25" customHeight="1">
      <c r="G537" s="347"/>
      <c r="Z537" s="347"/>
    </row>
    <row r="538" ht="14.25" customHeight="1">
      <c r="G538" s="347"/>
      <c r="Z538" s="347"/>
    </row>
    <row r="539" ht="14.25" customHeight="1">
      <c r="G539" s="347"/>
      <c r="Z539" s="347"/>
    </row>
    <row r="540" ht="14.25" customHeight="1">
      <c r="G540" s="347"/>
      <c r="Z540" s="347"/>
    </row>
    <row r="541" ht="14.25" customHeight="1">
      <c r="G541" s="347"/>
      <c r="Z541" s="347"/>
    </row>
    <row r="542" ht="14.25" customHeight="1">
      <c r="G542" s="347"/>
      <c r="Z542" s="347"/>
    </row>
    <row r="543" ht="14.25" customHeight="1">
      <c r="G543" s="347"/>
      <c r="Z543" s="347"/>
    </row>
    <row r="544" ht="14.25" customHeight="1">
      <c r="G544" s="347"/>
      <c r="Z544" s="347"/>
    </row>
    <row r="545" ht="14.25" customHeight="1">
      <c r="G545" s="347"/>
      <c r="Z545" s="347"/>
    </row>
    <row r="546" ht="14.25" customHeight="1">
      <c r="G546" s="347"/>
      <c r="Z546" s="347"/>
    </row>
    <row r="547" ht="14.25" customHeight="1">
      <c r="G547" s="347"/>
      <c r="Z547" s="347"/>
    </row>
    <row r="548" ht="14.25" customHeight="1">
      <c r="G548" s="347"/>
      <c r="Z548" s="347"/>
    </row>
    <row r="549" ht="14.25" customHeight="1">
      <c r="G549" s="347"/>
      <c r="Z549" s="347"/>
    </row>
    <row r="550" ht="14.25" customHeight="1">
      <c r="G550" s="347"/>
      <c r="Z550" s="347"/>
    </row>
    <row r="551" ht="14.25" customHeight="1">
      <c r="G551" s="347"/>
      <c r="Z551" s="347"/>
    </row>
    <row r="552" ht="14.25" customHeight="1">
      <c r="G552" s="347"/>
      <c r="Z552" s="347"/>
    </row>
    <row r="553" ht="14.25" customHeight="1">
      <c r="G553" s="347"/>
      <c r="Z553" s="347"/>
    </row>
    <row r="554" ht="14.25" customHeight="1">
      <c r="G554" s="347"/>
      <c r="Z554" s="347"/>
    </row>
    <row r="555" ht="14.25" customHeight="1">
      <c r="G555" s="347"/>
      <c r="Z555" s="347"/>
    </row>
    <row r="556" ht="14.25" customHeight="1">
      <c r="G556" s="347"/>
      <c r="Z556" s="347"/>
    </row>
    <row r="557" ht="14.25" customHeight="1">
      <c r="G557" s="347"/>
      <c r="Z557" s="347"/>
    </row>
    <row r="558" ht="14.25" customHeight="1">
      <c r="G558" s="347"/>
      <c r="Z558" s="347"/>
    </row>
    <row r="559" ht="14.25" customHeight="1">
      <c r="G559" s="347"/>
      <c r="Z559" s="347"/>
    </row>
    <row r="560" ht="14.25" customHeight="1">
      <c r="G560" s="347"/>
      <c r="Z560" s="347"/>
    </row>
    <row r="561" ht="14.25" customHeight="1">
      <c r="G561" s="347"/>
      <c r="Z561" s="347"/>
    </row>
    <row r="562" ht="14.25" customHeight="1">
      <c r="G562" s="347"/>
      <c r="Z562" s="347"/>
    </row>
    <row r="563" ht="14.25" customHeight="1">
      <c r="G563" s="347"/>
      <c r="Z563" s="347"/>
    </row>
    <row r="564" ht="14.25" customHeight="1">
      <c r="G564" s="347"/>
      <c r="Z564" s="347"/>
    </row>
    <row r="565" ht="14.25" customHeight="1">
      <c r="G565" s="347"/>
      <c r="Z565" s="347"/>
    </row>
    <row r="566" ht="14.25" customHeight="1">
      <c r="G566" s="347"/>
      <c r="Z566" s="347"/>
    </row>
    <row r="567" ht="14.25" customHeight="1">
      <c r="G567" s="347"/>
      <c r="Z567" s="347"/>
    </row>
    <row r="568" ht="14.25" customHeight="1">
      <c r="G568" s="347"/>
      <c r="Z568" s="347"/>
    </row>
    <row r="569" ht="14.25" customHeight="1">
      <c r="G569" s="347"/>
      <c r="Z569" s="347"/>
    </row>
    <row r="570" ht="14.25" customHeight="1">
      <c r="G570" s="347"/>
      <c r="Z570" s="347"/>
    </row>
    <row r="571" ht="14.25" customHeight="1">
      <c r="G571" s="347"/>
      <c r="Z571" s="347"/>
    </row>
    <row r="572" ht="14.25" customHeight="1">
      <c r="G572" s="347"/>
      <c r="Z572" s="347"/>
    </row>
    <row r="573" ht="14.25" customHeight="1">
      <c r="G573" s="347"/>
      <c r="Z573" s="347"/>
    </row>
    <row r="574" ht="14.25" customHeight="1">
      <c r="G574" s="347"/>
      <c r="Z574" s="347"/>
    </row>
    <row r="575" ht="14.25" customHeight="1">
      <c r="G575" s="347"/>
      <c r="Z575" s="347"/>
    </row>
    <row r="576" ht="14.25" customHeight="1">
      <c r="G576" s="347"/>
      <c r="Z576" s="347"/>
    </row>
    <row r="577" ht="14.25" customHeight="1">
      <c r="G577" s="347"/>
      <c r="Z577" s="347"/>
    </row>
    <row r="578" ht="14.25" customHeight="1">
      <c r="G578" s="347"/>
      <c r="Z578" s="347"/>
    </row>
    <row r="579" ht="14.25" customHeight="1">
      <c r="G579" s="347"/>
      <c r="Z579" s="347"/>
    </row>
    <row r="580" ht="14.25" customHeight="1">
      <c r="G580" s="347"/>
      <c r="Z580" s="347"/>
    </row>
    <row r="581" ht="14.25" customHeight="1">
      <c r="G581" s="347"/>
      <c r="Z581" s="347"/>
    </row>
    <row r="582" ht="14.25" customHeight="1">
      <c r="G582" s="347"/>
      <c r="Z582" s="347"/>
    </row>
    <row r="583" ht="14.25" customHeight="1">
      <c r="G583" s="347"/>
      <c r="Z583" s="347"/>
    </row>
    <row r="584" ht="14.25" customHeight="1">
      <c r="G584" s="347"/>
      <c r="Z584" s="347"/>
    </row>
    <row r="585" ht="14.25" customHeight="1">
      <c r="G585" s="347"/>
      <c r="Z585" s="347"/>
    </row>
    <row r="586" ht="14.25" customHeight="1">
      <c r="G586" s="347"/>
      <c r="Z586" s="347"/>
    </row>
    <row r="587" ht="14.25" customHeight="1">
      <c r="G587" s="347"/>
      <c r="Z587" s="347"/>
    </row>
    <row r="588" ht="14.25" customHeight="1">
      <c r="G588" s="347"/>
      <c r="Z588" s="347"/>
    </row>
    <row r="589" ht="14.25" customHeight="1">
      <c r="G589" s="347"/>
      <c r="Z589" s="347"/>
    </row>
    <row r="590" ht="14.25" customHeight="1">
      <c r="G590" s="347"/>
      <c r="Z590" s="347"/>
    </row>
    <row r="591" ht="14.25" customHeight="1">
      <c r="G591" s="347"/>
      <c r="Z591" s="347"/>
    </row>
    <row r="592" ht="14.25" customHeight="1">
      <c r="G592" s="347"/>
      <c r="Z592" s="347"/>
    </row>
    <row r="593" ht="14.25" customHeight="1">
      <c r="G593" s="347"/>
      <c r="Z593" s="347"/>
    </row>
    <row r="594" ht="14.25" customHeight="1">
      <c r="G594" s="347"/>
      <c r="Z594" s="347"/>
    </row>
    <row r="595" ht="14.25" customHeight="1">
      <c r="G595" s="347"/>
      <c r="Z595" s="347"/>
    </row>
    <row r="596" ht="14.25" customHeight="1">
      <c r="G596" s="347"/>
      <c r="Z596" s="347"/>
    </row>
    <row r="597" ht="14.25" customHeight="1">
      <c r="G597" s="347"/>
      <c r="Z597" s="347"/>
    </row>
    <row r="598" ht="14.25" customHeight="1">
      <c r="G598" s="347"/>
      <c r="Z598" s="347"/>
    </row>
    <row r="599" ht="14.25" customHeight="1">
      <c r="G599" s="347"/>
      <c r="Z599" s="347"/>
    </row>
    <row r="600" ht="14.25" customHeight="1">
      <c r="G600" s="347"/>
      <c r="Z600" s="347"/>
    </row>
    <row r="601" ht="14.25" customHeight="1">
      <c r="G601" s="347"/>
      <c r="Z601" s="347"/>
    </row>
    <row r="602" ht="14.25" customHeight="1">
      <c r="G602" s="347"/>
      <c r="Z602" s="347"/>
    </row>
    <row r="603" ht="14.25" customHeight="1">
      <c r="G603" s="347"/>
      <c r="Z603" s="347"/>
    </row>
    <row r="604" ht="14.25" customHeight="1">
      <c r="G604" s="347"/>
      <c r="Z604" s="347"/>
    </row>
    <row r="605" ht="14.25" customHeight="1">
      <c r="G605" s="347"/>
      <c r="Z605" s="347"/>
    </row>
    <row r="606" ht="14.25" customHeight="1">
      <c r="G606" s="347"/>
      <c r="Z606" s="347"/>
    </row>
    <row r="607" ht="14.25" customHeight="1">
      <c r="G607" s="347"/>
      <c r="Z607" s="347"/>
    </row>
    <row r="608" ht="14.25" customHeight="1">
      <c r="G608" s="347"/>
      <c r="Z608" s="347"/>
    </row>
    <row r="609" ht="14.25" customHeight="1">
      <c r="G609" s="347"/>
      <c r="Z609" s="347"/>
    </row>
    <row r="610" ht="14.25" customHeight="1">
      <c r="G610" s="347"/>
      <c r="Z610" s="347"/>
    </row>
    <row r="611" ht="14.25" customHeight="1">
      <c r="G611" s="347"/>
      <c r="Z611" s="347"/>
    </row>
    <row r="612" ht="14.25" customHeight="1">
      <c r="G612" s="347"/>
      <c r="Z612" s="347"/>
    </row>
    <row r="613" ht="14.25" customHeight="1">
      <c r="G613" s="347"/>
      <c r="Z613" s="347"/>
    </row>
    <row r="614" ht="14.25" customHeight="1">
      <c r="G614" s="347"/>
      <c r="Z614" s="347"/>
    </row>
    <row r="615" ht="14.25" customHeight="1">
      <c r="G615" s="347"/>
      <c r="Z615" s="347"/>
    </row>
    <row r="616" ht="14.25" customHeight="1">
      <c r="G616" s="347"/>
      <c r="Z616" s="347"/>
    </row>
    <row r="617" ht="14.25" customHeight="1">
      <c r="G617" s="347"/>
      <c r="Z617" s="347"/>
    </row>
    <row r="618" ht="14.25" customHeight="1">
      <c r="G618" s="347"/>
      <c r="Z618" s="347"/>
    </row>
    <row r="619" ht="14.25" customHeight="1">
      <c r="G619" s="347"/>
      <c r="Z619" s="347"/>
    </row>
    <row r="620" ht="14.25" customHeight="1">
      <c r="G620" s="347"/>
      <c r="Z620" s="347"/>
    </row>
    <row r="621" ht="14.25" customHeight="1">
      <c r="G621" s="347"/>
      <c r="Z621" s="347"/>
    </row>
    <row r="622" ht="14.25" customHeight="1">
      <c r="G622" s="347"/>
      <c r="Z622" s="347"/>
    </row>
    <row r="623" ht="14.25" customHeight="1">
      <c r="G623" s="347"/>
      <c r="Z623" s="347"/>
    </row>
    <row r="624" ht="14.25" customHeight="1">
      <c r="G624" s="347"/>
      <c r="Z624" s="347"/>
    </row>
    <row r="625" ht="14.25" customHeight="1">
      <c r="G625" s="347"/>
      <c r="Z625" s="347"/>
    </row>
    <row r="626" ht="14.25" customHeight="1">
      <c r="G626" s="347"/>
      <c r="Z626" s="347"/>
    </row>
    <row r="627" ht="14.25" customHeight="1">
      <c r="G627" s="347"/>
      <c r="Z627" s="347"/>
    </row>
    <row r="628" ht="14.25" customHeight="1">
      <c r="G628" s="347"/>
      <c r="Z628" s="347"/>
    </row>
    <row r="629" ht="14.25" customHeight="1">
      <c r="G629" s="347"/>
      <c r="Z629" s="347"/>
    </row>
    <row r="630" ht="14.25" customHeight="1">
      <c r="G630" s="347"/>
      <c r="Z630" s="347"/>
    </row>
    <row r="631" ht="14.25" customHeight="1">
      <c r="G631" s="347"/>
      <c r="Z631" s="347"/>
    </row>
    <row r="632" ht="14.25" customHeight="1">
      <c r="G632" s="347"/>
      <c r="Z632" s="347"/>
    </row>
    <row r="633" ht="14.25" customHeight="1">
      <c r="G633" s="347"/>
      <c r="Z633" s="347"/>
    </row>
    <row r="634" ht="14.25" customHeight="1">
      <c r="G634" s="347"/>
      <c r="Z634" s="347"/>
    </row>
    <row r="635" ht="14.25" customHeight="1">
      <c r="G635" s="347"/>
      <c r="Z635" s="347"/>
    </row>
    <row r="636" ht="14.25" customHeight="1">
      <c r="G636" s="347"/>
      <c r="Z636" s="347"/>
    </row>
    <row r="637" ht="14.25" customHeight="1">
      <c r="G637" s="347"/>
      <c r="Z637" s="347"/>
    </row>
    <row r="638" ht="14.25" customHeight="1">
      <c r="G638" s="347"/>
      <c r="Z638" s="347"/>
    </row>
    <row r="639" ht="14.25" customHeight="1">
      <c r="G639" s="347"/>
      <c r="Z639" s="347"/>
    </row>
    <row r="640" ht="14.25" customHeight="1">
      <c r="G640" s="347"/>
      <c r="Z640" s="347"/>
    </row>
    <row r="641" ht="14.25" customHeight="1">
      <c r="G641" s="347"/>
      <c r="Z641" s="347"/>
    </row>
    <row r="642" ht="14.25" customHeight="1">
      <c r="G642" s="347"/>
      <c r="Z642" s="347"/>
    </row>
    <row r="643" ht="14.25" customHeight="1">
      <c r="G643" s="347"/>
      <c r="Z643" s="347"/>
    </row>
    <row r="644" ht="14.25" customHeight="1">
      <c r="G644" s="347"/>
      <c r="Z644" s="347"/>
    </row>
    <row r="645" ht="14.25" customHeight="1">
      <c r="G645" s="347"/>
      <c r="Z645" s="347"/>
    </row>
    <row r="646" ht="14.25" customHeight="1">
      <c r="G646" s="347"/>
      <c r="Z646" s="347"/>
    </row>
    <row r="647" ht="14.25" customHeight="1">
      <c r="G647" s="347"/>
      <c r="Z647" s="347"/>
    </row>
    <row r="648" ht="14.25" customHeight="1">
      <c r="G648" s="347"/>
      <c r="Z648" s="347"/>
    </row>
    <row r="649" ht="14.25" customHeight="1">
      <c r="G649" s="347"/>
      <c r="Z649" s="347"/>
    </row>
    <row r="650" ht="14.25" customHeight="1">
      <c r="G650" s="347"/>
      <c r="Z650" s="347"/>
    </row>
    <row r="651" ht="14.25" customHeight="1">
      <c r="G651" s="347"/>
      <c r="Z651" s="347"/>
    </row>
    <row r="652" ht="14.25" customHeight="1">
      <c r="G652" s="347"/>
      <c r="Z652" s="347"/>
    </row>
    <row r="653" ht="14.25" customHeight="1">
      <c r="G653" s="347"/>
      <c r="Z653" s="347"/>
    </row>
    <row r="654" ht="14.25" customHeight="1">
      <c r="G654" s="347"/>
      <c r="Z654" s="347"/>
    </row>
    <row r="655" ht="14.25" customHeight="1">
      <c r="G655" s="347"/>
      <c r="Z655" s="347"/>
    </row>
    <row r="656" ht="14.25" customHeight="1">
      <c r="G656" s="347"/>
      <c r="Z656" s="347"/>
    </row>
    <row r="657" ht="14.25" customHeight="1">
      <c r="G657" s="347"/>
      <c r="Z657" s="347"/>
    </row>
    <row r="658" ht="14.25" customHeight="1">
      <c r="G658" s="347"/>
      <c r="Z658" s="347"/>
    </row>
    <row r="659" ht="14.25" customHeight="1">
      <c r="G659" s="347"/>
      <c r="Z659" s="347"/>
    </row>
    <row r="660" ht="14.25" customHeight="1">
      <c r="G660" s="347"/>
      <c r="Z660" s="347"/>
    </row>
    <row r="661" ht="14.25" customHeight="1">
      <c r="G661" s="347"/>
      <c r="Z661" s="347"/>
    </row>
    <row r="662" ht="14.25" customHeight="1">
      <c r="G662" s="347"/>
      <c r="Z662" s="347"/>
    </row>
    <row r="663" ht="14.25" customHeight="1">
      <c r="G663" s="347"/>
      <c r="Z663" s="347"/>
    </row>
    <row r="664" ht="14.25" customHeight="1">
      <c r="G664" s="347"/>
      <c r="Z664" s="347"/>
    </row>
    <row r="665" ht="14.25" customHeight="1">
      <c r="G665" s="347"/>
      <c r="Z665" s="347"/>
    </row>
    <row r="666" ht="14.25" customHeight="1">
      <c r="G666" s="347"/>
      <c r="Z666" s="347"/>
    </row>
    <row r="667" ht="14.25" customHeight="1">
      <c r="G667" s="347"/>
      <c r="Z667" s="347"/>
    </row>
    <row r="668" ht="14.25" customHeight="1">
      <c r="G668" s="347"/>
      <c r="Z668" s="347"/>
    </row>
    <row r="669" ht="14.25" customHeight="1">
      <c r="G669" s="347"/>
      <c r="Z669" s="347"/>
    </row>
    <row r="670" ht="14.25" customHeight="1">
      <c r="G670" s="347"/>
      <c r="Z670" s="347"/>
    </row>
    <row r="671" ht="14.25" customHeight="1">
      <c r="G671" s="347"/>
      <c r="Z671" s="347"/>
    </row>
    <row r="672" ht="14.25" customHeight="1">
      <c r="G672" s="347"/>
      <c r="Z672" s="347"/>
    </row>
    <row r="673" ht="14.25" customHeight="1">
      <c r="G673" s="347"/>
      <c r="Z673" s="347"/>
    </row>
    <row r="674" ht="14.25" customHeight="1">
      <c r="G674" s="347"/>
      <c r="Z674" s="347"/>
    </row>
    <row r="675" ht="14.25" customHeight="1">
      <c r="G675" s="347"/>
      <c r="Z675" s="347"/>
    </row>
    <row r="676" ht="14.25" customHeight="1">
      <c r="G676" s="347"/>
      <c r="Z676" s="347"/>
    </row>
    <row r="677" ht="14.25" customHeight="1">
      <c r="G677" s="347"/>
      <c r="Z677" s="347"/>
    </row>
    <row r="678" ht="14.25" customHeight="1">
      <c r="G678" s="347"/>
      <c r="Z678" s="347"/>
    </row>
    <row r="679" ht="14.25" customHeight="1">
      <c r="G679" s="347"/>
      <c r="Z679" s="347"/>
    </row>
    <row r="680" ht="14.25" customHeight="1">
      <c r="G680" s="347"/>
      <c r="Z680" s="347"/>
    </row>
    <row r="681" ht="14.25" customHeight="1">
      <c r="G681" s="347"/>
      <c r="Z681" s="347"/>
    </row>
    <row r="682" ht="14.25" customHeight="1">
      <c r="G682" s="347"/>
      <c r="Z682" s="347"/>
    </row>
    <row r="683" ht="14.25" customHeight="1">
      <c r="G683" s="347"/>
      <c r="Z683" s="347"/>
    </row>
    <row r="684" ht="14.25" customHeight="1">
      <c r="G684" s="347"/>
      <c r="Z684" s="347"/>
    </row>
    <row r="685" ht="14.25" customHeight="1">
      <c r="G685" s="347"/>
      <c r="Z685" s="347"/>
    </row>
    <row r="686" ht="14.25" customHeight="1">
      <c r="G686" s="347"/>
      <c r="Z686" s="347"/>
    </row>
    <row r="687" ht="14.25" customHeight="1">
      <c r="G687" s="347"/>
      <c r="Z687" s="347"/>
    </row>
    <row r="688" ht="14.25" customHeight="1">
      <c r="G688" s="347"/>
      <c r="Z688" s="347"/>
    </row>
    <row r="689" ht="14.25" customHeight="1">
      <c r="G689" s="347"/>
      <c r="Z689" s="347"/>
    </row>
    <row r="690" ht="14.25" customHeight="1">
      <c r="G690" s="347"/>
      <c r="Z690" s="347"/>
    </row>
    <row r="691" ht="14.25" customHeight="1">
      <c r="G691" s="347"/>
      <c r="Z691" s="347"/>
    </row>
    <row r="692" ht="14.25" customHeight="1">
      <c r="G692" s="347"/>
      <c r="Z692" s="347"/>
    </row>
    <row r="693" ht="14.25" customHeight="1">
      <c r="G693" s="347"/>
      <c r="Z693" s="347"/>
    </row>
    <row r="694" ht="14.25" customHeight="1">
      <c r="G694" s="347"/>
      <c r="Z694" s="347"/>
    </row>
    <row r="695" ht="14.25" customHeight="1">
      <c r="G695" s="347"/>
      <c r="Z695" s="347"/>
    </row>
    <row r="696" ht="14.25" customHeight="1">
      <c r="G696" s="347"/>
      <c r="Z696" s="347"/>
    </row>
    <row r="697" ht="14.25" customHeight="1">
      <c r="G697" s="347"/>
      <c r="Z697" s="347"/>
    </row>
    <row r="698" ht="14.25" customHeight="1">
      <c r="G698" s="347"/>
      <c r="Z698" s="347"/>
    </row>
    <row r="699" ht="14.25" customHeight="1">
      <c r="G699" s="347"/>
      <c r="Z699" s="347"/>
    </row>
    <row r="700" ht="14.25" customHeight="1">
      <c r="G700" s="347"/>
      <c r="Z700" s="347"/>
    </row>
    <row r="701" ht="14.25" customHeight="1">
      <c r="G701" s="347"/>
      <c r="Z701" s="347"/>
    </row>
    <row r="702" ht="14.25" customHeight="1">
      <c r="G702" s="347"/>
      <c r="Z702" s="347"/>
    </row>
    <row r="703" ht="14.25" customHeight="1">
      <c r="G703" s="347"/>
      <c r="Z703" s="347"/>
    </row>
    <row r="704" ht="14.25" customHeight="1">
      <c r="G704" s="347"/>
      <c r="Z704" s="347"/>
    </row>
    <row r="705" ht="14.25" customHeight="1">
      <c r="G705" s="347"/>
      <c r="Z705" s="347"/>
    </row>
    <row r="706" ht="14.25" customHeight="1">
      <c r="G706" s="347"/>
      <c r="Z706" s="347"/>
    </row>
    <row r="707" ht="14.25" customHeight="1">
      <c r="G707" s="347"/>
      <c r="Z707" s="347"/>
    </row>
    <row r="708" ht="14.25" customHeight="1">
      <c r="G708" s="347"/>
      <c r="Z708" s="347"/>
    </row>
    <row r="709" ht="14.25" customHeight="1">
      <c r="G709" s="347"/>
      <c r="Z709" s="347"/>
    </row>
    <row r="710" ht="14.25" customHeight="1">
      <c r="G710" s="347"/>
      <c r="Z710" s="347"/>
    </row>
    <row r="711" ht="14.25" customHeight="1">
      <c r="G711" s="347"/>
      <c r="Z711" s="347"/>
    </row>
    <row r="712" ht="14.25" customHeight="1">
      <c r="G712" s="347"/>
      <c r="Z712" s="347"/>
    </row>
    <row r="713" ht="14.25" customHeight="1">
      <c r="G713" s="347"/>
      <c r="Z713" s="347"/>
    </row>
    <row r="714" ht="14.25" customHeight="1">
      <c r="G714" s="347"/>
      <c r="Z714" s="347"/>
    </row>
    <row r="715" ht="14.25" customHeight="1">
      <c r="G715" s="347"/>
      <c r="Z715" s="347"/>
    </row>
    <row r="716" ht="14.25" customHeight="1">
      <c r="G716" s="347"/>
      <c r="Z716" s="347"/>
    </row>
    <row r="717" ht="14.25" customHeight="1">
      <c r="G717" s="347"/>
      <c r="Z717" s="347"/>
    </row>
    <row r="718" ht="14.25" customHeight="1">
      <c r="G718" s="347"/>
      <c r="Z718" s="347"/>
    </row>
    <row r="719" ht="14.25" customHeight="1">
      <c r="G719" s="347"/>
      <c r="Z719" s="347"/>
    </row>
    <row r="720" ht="14.25" customHeight="1">
      <c r="G720" s="347"/>
      <c r="Z720" s="347"/>
    </row>
    <row r="721" ht="14.25" customHeight="1">
      <c r="G721" s="347"/>
      <c r="Z721" s="347"/>
    </row>
    <row r="722" ht="14.25" customHeight="1">
      <c r="G722" s="347"/>
      <c r="Z722" s="347"/>
    </row>
    <row r="723" ht="14.25" customHeight="1">
      <c r="G723" s="347"/>
      <c r="Z723" s="347"/>
    </row>
    <row r="724" ht="14.25" customHeight="1">
      <c r="G724" s="347"/>
      <c r="Z724" s="347"/>
    </row>
    <row r="725" ht="14.25" customHeight="1">
      <c r="G725" s="347"/>
      <c r="Z725" s="347"/>
    </row>
    <row r="726" ht="14.25" customHeight="1">
      <c r="G726" s="347"/>
      <c r="Z726" s="347"/>
    </row>
    <row r="727" ht="14.25" customHeight="1">
      <c r="G727" s="347"/>
      <c r="Z727" s="347"/>
    </row>
    <row r="728" ht="14.25" customHeight="1">
      <c r="G728" s="347"/>
      <c r="Z728" s="347"/>
    </row>
    <row r="729" ht="14.25" customHeight="1">
      <c r="G729" s="347"/>
      <c r="Z729" s="347"/>
    </row>
    <row r="730" ht="14.25" customHeight="1">
      <c r="G730" s="347"/>
      <c r="Z730" s="347"/>
    </row>
    <row r="731" ht="14.25" customHeight="1">
      <c r="G731" s="347"/>
      <c r="Z731" s="347"/>
    </row>
    <row r="732" ht="14.25" customHeight="1">
      <c r="G732" s="347"/>
      <c r="Z732" s="347"/>
    </row>
    <row r="733" ht="14.25" customHeight="1">
      <c r="G733" s="347"/>
      <c r="Z733" s="347"/>
    </row>
    <row r="734" ht="14.25" customHeight="1">
      <c r="G734" s="347"/>
      <c r="Z734" s="347"/>
    </row>
    <row r="735" ht="14.25" customHeight="1">
      <c r="G735" s="347"/>
      <c r="Z735" s="347"/>
    </row>
    <row r="736" ht="14.25" customHeight="1">
      <c r="G736" s="347"/>
      <c r="Z736" s="347"/>
    </row>
    <row r="737" ht="14.25" customHeight="1">
      <c r="G737" s="347"/>
      <c r="Z737" s="347"/>
    </row>
    <row r="738" ht="14.25" customHeight="1">
      <c r="G738" s="347"/>
      <c r="Z738" s="347"/>
    </row>
    <row r="739" ht="14.25" customHeight="1">
      <c r="G739" s="347"/>
      <c r="Z739" s="347"/>
    </row>
    <row r="740" ht="14.25" customHeight="1">
      <c r="G740" s="347"/>
      <c r="Z740" s="347"/>
    </row>
    <row r="741" ht="14.25" customHeight="1">
      <c r="G741" s="347"/>
      <c r="Z741" s="347"/>
    </row>
    <row r="742" ht="14.25" customHeight="1">
      <c r="G742" s="347"/>
      <c r="Z742" s="347"/>
    </row>
    <row r="743" ht="14.25" customHeight="1">
      <c r="G743" s="347"/>
      <c r="Z743" s="347"/>
    </row>
    <row r="744" ht="14.25" customHeight="1">
      <c r="G744" s="347"/>
      <c r="Z744" s="347"/>
    </row>
    <row r="745" ht="14.25" customHeight="1">
      <c r="G745" s="347"/>
      <c r="Z745" s="347"/>
    </row>
    <row r="746" ht="14.25" customHeight="1">
      <c r="G746" s="347"/>
      <c r="Z746" s="347"/>
    </row>
    <row r="747" ht="14.25" customHeight="1">
      <c r="G747" s="347"/>
      <c r="Z747" s="347"/>
    </row>
    <row r="748" ht="14.25" customHeight="1">
      <c r="G748" s="347"/>
      <c r="Z748" s="347"/>
    </row>
    <row r="749" ht="14.25" customHeight="1">
      <c r="G749" s="347"/>
      <c r="Z749" s="347"/>
    </row>
    <row r="750" ht="14.25" customHeight="1">
      <c r="G750" s="347"/>
      <c r="Z750" s="347"/>
    </row>
    <row r="751" ht="14.25" customHeight="1">
      <c r="G751" s="347"/>
      <c r="Z751" s="347"/>
    </row>
    <row r="752" ht="14.25" customHeight="1">
      <c r="G752" s="347"/>
      <c r="Z752" s="347"/>
    </row>
    <row r="753" ht="14.25" customHeight="1">
      <c r="G753" s="347"/>
      <c r="Z753" s="347"/>
    </row>
    <row r="754" ht="14.25" customHeight="1">
      <c r="G754" s="347"/>
      <c r="Z754" s="347"/>
    </row>
    <row r="755" ht="14.25" customHeight="1">
      <c r="G755" s="347"/>
      <c r="Z755" s="347"/>
    </row>
    <row r="756" ht="14.25" customHeight="1">
      <c r="G756" s="347"/>
      <c r="Z756" s="347"/>
    </row>
    <row r="757" ht="14.25" customHeight="1">
      <c r="G757" s="347"/>
      <c r="Z757" s="347"/>
    </row>
    <row r="758" ht="14.25" customHeight="1">
      <c r="G758" s="347"/>
      <c r="Z758" s="347"/>
    </row>
    <row r="759" ht="14.25" customHeight="1">
      <c r="G759" s="347"/>
      <c r="Z759" s="347"/>
    </row>
    <row r="760" ht="14.25" customHeight="1">
      <c r="G760" s="347"/>
      <c r="Z760" s="347"/>
    </row>
    <row r="761" ht="14.25" customHeight="1">
      <c r="G761" s="347"/>
      <c r="Z761" s="347"/>
    </row>
    <row r="762" ht="14.25" customHeight="1">
      <c r="G762" s="347"/>
      <c r="Z762" s="347"/>
    </row>
    <row r="763" ht="14.25" customHeight="1">
      <c r="G763" s="347"/>
      <c r="Z763" s="347"/>
    </row>
    <row r="764" ht="14.25" customHeight="1">
      <c r="G764" s="347"/>
      <c r="Z764" s="347"/>
    </row>
    <row r="765" ht="14.25" customHeight="1">
      <c r="G765" s="347"/>
      <c r="Z765" s="347"/>
    </row>
    <row r="766" ht="14.25" customHeight="1">
      <c r="G766" s="347"/>
      <c r="Z766" s="347"/>
    </row>
    <row r="767" ht="14.25" customHeight="1">
      <c r="G767" s="347"/>
      <c r="Z767" s="347"/>
    </row>
    <row r="768" ht="14.25" customHeight="1">
      <c r="G768" s="347"/>
      <c r="Z768" s="347"/>
    </row>
    <row r="769" ht="14.25" customHeight="1">
      <c r="G769" s="347"/>
      <c r="Z769" s="347"/>
    </row>
    <row r="770" ht="14.25" customHeight="1">
      <c r="G770" s="347"/>
      <c r="Z770" s="347"/>
    </row>
    <row r="771" ht="14.25" customHeight="1">
      <c r="G771" s="347"/>
      <c r="Z771" s="347"/>
    </row>
    <row r="772" ht="14.25" customHeight="1">
      <c r="G772" s="347"/>
      <c r="Z772" s="347"/>
    </row>
    <row r="773" ht="14.25" customHeight="1">
      <c r="G773" s="347"/>
      <c r="Z773" s="347"/>
    </row>
    <row r="774" ht="14.25" customHeight="1">
      <c r="G774" s="347"/>
      <c r="Z774" s="347"/>
    </row>
    <row r="775" ht="14.25" customHeight="1">
      <c r="G775" s="347"/>
      <c r="Z775" s="347"/>
    </row>
    <row r="776" ht="14.25" customHeight="1">
      <c r="G776" s="347"/>
      <c r="Z776" s="347"/>
    </row>
    <row r="777" ht="14.25" customHeight="1">
      <c r="G777" s="347"/>
      <c r="Z777" s="347"/>
    </row>
    <row r="778" ht="14.25" customHeight="1">
      <c r="G778" s="347"/>
      <c r="Z778" s="347"/>
    </row>
    <row r="779" ht="14.25" customHeight="1">
      <c r="G779" s="347"/>
      <c r="Z779" s="347"/>
    </row>
    <row r="780" ht="14.25" customHeight="1">
      <c r="G780" s="347"/>
      <c r="Z780" s="347"/>
    </row>
    <row r="781" ht="14.25" customHeight="1">
      <c r="G781" s="347"/>
      <c r="Z781" s="347"/>
    </row>
    <row r="782" ht="14.25" customHeight="1">
      <c r="G782" s="347"/>
      <c r="Z782" s="347"/>
    </row>
    <row r="783" ht="14.25" customHeight="1">
      <c r="G783" s="347"/>
      <c r="Z783" s="347"/>
    </row>
    <row r="784" ht="14.25" customHeight="1">
      <c r="G784" s="347"/>
      <c r="Z784" s="347"/>
    </row>
    <row r="785" ht="14.25" customHeight="1">
      <c r="G785" s="347"/>
      <c r="Z785" s="347"/>
    </row>
    <row r="786" ht="14.25" customHeight="1">
      <c r="G786" s="347"/>
      <c r="Z786" s="347"/>
    </row>
    <row r="787" ht="14.25" customHeight="1">
      <c r="G787" s="347"/>
      <c r="Z787" s="347"/>
    </row>
    <row r="788" ht="14.25" customHeight="1">
      <c r="G788" s="347"/>
      <c r="Z788" s="347"/>
    </row>
    <row r="789" ht="14.25" customHeight="1">
      <c r="G789" s="347"/>
      <c r="Z789" s="347"/>
    </row>
    <row r="790" ht="14.25" customHeight="1">
      <c r="G790" s="347"/>
      <c r="Z790" s="347"/>
    </row>
    <row r="791" ht="14.25" customHeight="1">
      <c r="G791" s="347"/>
      <c r="Z791" s="347"/>
    </row>
    <row r="792" ht="14.25" customHeight="1">
      <c r="G792" s="347"/>
      <c r="Z792" s="347"/>
    </row>
    <row r="793" ht="14.25" customHeight="1">
      <c r="G793" s="347"/>
      <c r="Z793" s="347"/>
    </row>
    <row r="794" ht="14.25" customHeight="1">
      <c r="G794" s="347"/>
      <c r="Z794" s="347"/>
    </row>
    <row r="795" ht="14.25" customHeight="1">
      <c r="G795" s="347"/>
      <c r="Z795" s="347"/>
    </row>
    <row r="796" ht="14.25" customHeight="1">
      <c r="G796" s="347"/>
      <c r="Z796" s="347"/>
    </row>
    <row r="797" ht="14.25" customHeight="1">
      <c r="G797" s="347"/>
      <c r="Z797" s="347"/>
    </row>
    <row r="798" ht="14.25" customHeight="1">
      <c r="G798" s="347"/>
      <c r="Z798" s="347"/>
    </row>
    <row r="799" ht="14.25" customHeight="1">
      <c r="G799" s="347"/>
      <c r="Z799" s="347"/>
    </row>
    <row r="800" ht="14.25" customHeight="1">
      <c r="G800" s="347"/>
      <c r="Z800" s="347"/>
    </row>
    <row r="801" ht="14.25" customHeight="1">
      <c r="G801" s="347"/>
      <c r="Z801" s="347"/>
    </row>
    <row r="802" ht="14.25" customHeight="1">
      <c r="G802" s="347"/>
      <c r="Z802" s="347"/>
    </row>
    <row r="803" ht="14.25" customHeight="1">
      <c r="G803" s="347"/>
      <c r="Z803" s="347"/>
    </row>
    <row r="804" ht="14.25" customHeight="1">
      <c r="G804" s="347"/>
      <c r="Z804" s="347"/>
    </row>
    <row r="805" ht="14.25" customHeight="1">
      <c r="G805" s="347"/>
      <c r="Z805" s="347"/>
    </row>
    <row r="806" ht="14.25" customHeight="1">
      <c r="G806" s="347"/>
      <c r="Z806" s="347"/>
    </row>
    <row r="807" ht="14.25" customHeight="1">
      <c r="G807" s="347"/>
      <c r="Z807" s="347"/>
    </row>
    <row r="808" ht="14.25" customHeight="1">
      <c r="G808" s="347"/>
      <c r="Z808" s="347"/>
    </row>
    <row r="809" ht="14.25" customHeight="1">
      <c r="G809" s="347"/>
      <c r="Z809" s="347"/>
    </row>
    <row r="810" ht="14.25" customHeight="1">
      <c r="G810" s="347"/>
      <c r="Z810" s="347"/>
    </row>
    <row r="811" ht="14.25" customHeight="1">
      <c r="G811" s="347"/>
      <c r="Z811" s="347"/>
    </row>
    <row r="812" ht="14.25" customHeight="1">
      <c r="G812" s="347"/>
      <c r="Z812" s="347"/>
    </row>
    <row r="813" ht="14.25" customHeight="1">
      <c r="G813" s="347"/>
      <c r="Z813" s="347"/>
    </row>
    <row r="814" ht="14.25" customHeight="1">
      <c r="G814" s="347"/>
      <c r="Z814" s="347"/>
    </row>
    <row r="815" ht="14.25" customHeight="1">
      <c r="G815" s="347"/>
      <c r="Z815" s="347"/>
    </row>
    <row r="816" ht="14.25" customHeight="1">
      <c r="G816" s="347"/>
      <c r="Z816" s="347"/>
    </row>
    <row r="817" ht="14.25" customHeight="1">
      <c r="G817" s="347"/>
      <c r="Z817" s="347"/>
    </row>
    <row r="818" ht="14.25" customHeight="1">
      <c r="G818" s="347"/>
      <c r="Z818" s="347"/>
    </row>
    <row r="819" ht="14.25" customHeight="1">
      <c r="G819" s="347"/>
      <c r="Z819" s="347"/>
    </row>
    <row r="820" ht="14.25" customHeight="1">
      <c r="G820" s="347"/>
      <c r="Z820" s="347"/>
    </row>
    <row r="821" ht="14.25" customHeight="1">
      <c r="G821" s="347"/>
      <c r="Z821" s="347"/>
    </row>
    <row r="822" ht="14.25" customHeight="1">
      <c r="G822" s="347"/>
      <c r="Z822" s="347"/>
    </row>
    <row r="823" ht="14.25" customHeight="1">
      <c r="G823" s="347"/>
      <c r="Z823" s="347"/>
    </row>
    <row r="824" ht="14.25" customHeight="1">
      <c r="G824" s="347"/>
      <c r="Z824" s="347"/>
    </row>
    <row r="825" ht="14.25" customHeight="1">
      <c r="G825" s="347"/>
      <c r="Z825" s="347"/>
    </row>
    <row r="826" ht="14.25" customHeight="1">
      <c r="G826" s="347"/>
      <c r="Z826" s="347"/>
    </row>
    <row r="827" ht="14.25" customHeight="1">
      <c r="G827" s="347"/>
      <c r="Z827" s="347"/>
    </row>
    <row r="828" ht="14.25" customHeight="1">
      <c r="G828" s="347"/>
      <c r="Z828" s="347"/>
    </row>
    <row r="829" ht="14.25" customHeight="1">
      <c r="G829" s="347"/>
      <c r="Z829" s="347"/>
    </row>
    <row r="830" ht="14.25" customHeight="1">
      <c r="G830" s="347"/>
      <c r="Z830" s="347"/>
    </row>
    <row r="831" ht="14.25" customHeight="1">
      <c r="G831" s="347"/>
      <c r="Z831" s="347"/>
    </row>
    <row r="832" ht="14.25" customHeight="1">
      <c r="G832" s="347"/>
      <c r="Z832" s="347"/>
    </row>
    <row r="833" ht="14.25" customHeight="1">
      <c r="G833" s="347"/>
      <c r="Z833" s="347"/>
    </row>
    <row r="834" ht="14.25" customHeight="1">
      <c r="G834" s="347"/>
      <c r="Z834" s="347"/>
    </row>
    <row r="835" ht="14.25" customHeight="1">
      <c r="G835" s="347"/>
      <c r="Z835" s="347"/>
    </row>
    <row r="836" ht="14.25" customHeight="1">
      <c r="G836" s="347"/>
      <c r="Z836" s="347"/>
    </row>
    <row r="837" ht="14.25" customHeight="1">
      <c r="G837" s="347"/>
      <c r="Z837" s="347"/>
    </row>
    <row r="838" ht="14.25" customHeight="1">
      <c r="G838" s="347"/>
      <c r="Z838" s="347"/>
    </row>
    <row r="839" ht="14.25" customHeight="1">
      <c r="G839" s="347"/>
      <c r="Z839" s="347"/>
    </row>
    <row r="840" ht="14.25" customHeight="1">
      <c r="G840" s="347"/>
      <c r="Z840" s="347"/>
    </row>
    <row r="841" ht="14.25" customHeight="1">
      <c r="G841" s="347"/>
      <c r="Z841" s="347"/>
    </row>
    <row r="842" ht="14.25" customHeight="1">
      <c r="G842" s="347"/>
      <c r="Z842" s="347"/>
    </row>
    <row r="843" ht="14.25" customHeight="1">
      <c r="G843" s="347"/>
      <c r="Z843" s="347"/>
    </row>
    <row r="844" ht="14.25" customHeight="1">
      <c r="G844" s="347"/>
      <c r="Z844" s="347"/>
    </row>
    <row r="845" ht="14.25" customHeight="1">
      <c r="G845" s="347"/>
      <c r="Z845" s="347"/>
    </row>
    <row r="846" ht="14.25" customHeight="1">
      <c r="G846" s="347"/>
      <c r="Z846" s="347"/>
    </row>
    <row r="847" ht="14.25" customHeight="1">
      <c r="G847" s="347"/>
      <c r="Z847" s="347"/>
    </row>
    <row r="848" ht="14.25" customHeight="1">
      <c r="G848" s="347"/>
      <c r="Z848" s="347"/>
    </row>
    <row r="849" ht="14.25" customHeight="1">
      <c r="G849" s="347"/>
      <c r="Z849" s="347"/>
    </row>
    <row r="850" ht="14.25" customHeight="1">
      <c r="G850" s="347"/>
      <c r="Z850" s="347"/>
    </row>
    <row r="851" ht="14.25" customHeight="1">
      <c r="G851" s="347"/>
      <c r="Z851" s="347"/>
    </row>
    <row r="852" ht="14.25" customHeight="1">
      <c r="G852" s="347"/>
      <c r="Z852" s="347"/>
    </row>
    <row r="853" ht="14.25" customHeight="1">
      <c r="G853" s="347"/>
      <c r="Z853" s="347"/>
    </row>
    <row r="854" ht="14.25" customHeight="1">
      <c r="G854" s="347"/>
      <c r="Z854" s="347"/>
    </row>
    <row r="855" ht="14.25" customHeight="1">
      <c r="G855" s="347"/>
      <c r="Z855" s="347"/>
    </row>
    <row r="856" ht="14.25" customHeight="1">
      <c r="G856" s="347"/>
      <c r="Z856" s="347"/>
    </row>
    <row r="857" ht="14.25" customHeight="1">
      <c r="G857" s="347"/>
      <c r="Z857" s="347"/>
    </row>
    <row r="858" ht="14.25" customHeight="1">
      <c r="G858" s="347"/>
      <c r="Z858" s="347"/>
    </row>
    <row r="859" ht="14.25" customHeight="1">
      <c r="G859" s="347"/>
      <c r="Z859" s="347"/>
    </row>
    <row r="860" ht="14.25" customHeight="1">
      <c r="G860" s="347"/>
      <c r="Z860" s="347"/>
    </row>
    <row r="861" ht="14.25" customHeight="1">
      <c r="G861" s="347"/>
      <c r="Z861" s="347"/>
    </row>
    <row r="862" ht="14.25" customHeight="1">
      <c r="G862" s="347"/>
      <c r="Z862" s="347"/>
    </row>
    <row r="863" ht="14.25" customHeight="1">
      <c r="G863" s="347"/>
      <c r="Z863" s="347"/>
    </row>
    <row r="864" ht="14.25" customHeight="1">
      <c r="G864" s="347"/>
      <c r="Z864" s="347"/>
    </row>
    <row r="865" ht="14.25" customHeight="1">
      <c r="G865" s="347"/>
      <c r="Z865" s="347"/>
    </row>
    <row r="866" ht="14.25" customHeight="1">
      <c r="G866" s="347"/>
      <c r="Z866" s="347"/>
    </row>
    <row r="867" ht="14.25" customHeight="1">
      <c r="G867" s="347"/>
      <c r="Z867" s="347"/>
    </row>
    <row r="868" ht="14.25" customHeight="1">
      <c r="G868" s="347"/>
      <c r="Z868" s="347"/>
    </row>
    <row r="869" ht="14.25" customHeight="1">
      <c r="G869" s="347"/>
      <c r="Z869" s="347"/>
    </row>
    <row r="870" ht="14.25" customHeight="1">
      <c r="G870" s="347"/>
      <c r="Z870" s="347"/>
    </row>
    <row r="871" ht="14.25" customHeight="1">
      <c r="G871" s="347"/>
      <c r="Z871" s="347"/>
    </row>
    <row r="872" ht="14.25" customHeight="1">
      <c r="G872" s="347"/>
      <c r="Z872" s="347"/>
    </row>
    <row r="873" ht="14.25" customHeight="1">
      <c r="G873" s="347"/>
      <c r="Z873" s="347"/>
    </row>
    <row r="874" ht="14.25" customHeight="1">
      <c r="G874" s="347"/>
      <c r="Z874" s="347"/>
    </row>
    <row r="875" ht="14.25" customHeight="1">
      <c r="G875" s="347"/>
      <c r="Z875" s="347"/>
    </row>
    <row r="876" ht="14.25" customHeight="1">
      <c r="G876" s="347"/>
      <c r="Z876" s="347"/>
    </row>
    <row r="877" ht="14.25" customHeight="1">
      <c r="G877" s="347"/>
      <c r="Z877" s="347"/>
    </row>
    <row r="878" ht="14.25" customHeight="1">
      <c r="G878" s="347"/>
      <c r="Z878" s="347"/>
    </row>
    <row r="879" ht="14.25" customHeight="1">
      <c r="G879" s="347"/>
      <c r="Z879" s="347"/>
    </row>
    <row r="880" ht="14.25" customHeight="1">
      <c r="G880" s="347"/>
      <c r="Z880" s="347"/>
    </row>
    <row r="881" ht="14.25" customHeight="1">
      <c r="G881" s="347"/>
      <c r="Z881" s="347"/>
    </row>
    <row r="882" ht="14.25" customHeight="1">
      <c r="G882" s="347"/>
      <c r="Z882" s="347"/>
    </row>
    <row r="883" ht="14.25" customHeight="1">
      <c r="G883" s="347"/>
      <c r="Z883" s="347"/>
    </row>
    <row r="884" ht="14.25" customHeight="1">
      <c r="G884" s="347"/>
      <c r="Z884" s="347"/>
    </row>
    <row r="885" ht="14.25" customHeight="1">
      <c r="G885" s="347"/>
      <c r="Z885" s="347"/>
    </row>
    <row r="886" ht="14.25" customHeight="1">
      <c r="G886" s="347"/>
      <c r="Z886" s="347"/>
    </row>
    <row r="887" ht="14.25" customHeight="1">
      <c r="G887" s="347"/>
      <c r="Z887" s="347"/>
    </row>
    <row r="888" ht="14.25" customHeight="1">
      <c r="G888" s="347"/>
      <c r="Z888" s="347"/>
    </row>
    <row r="889" ht="14.25" customHeight="1">
      <c r="G889" s="347"/>
      <c r="Z889" s="347"/>
    </row>
    <row r="890" ht="14.25" customHeight="1">
      <c r="G890" s="347"/>
      <c r="Z890" s="347"/>
    </row>
    <row r="891" ht="14.25" customHeight="1">
      <c r="G891" s="347"/>
      <c r="Z891" s="347"/>
    </row>
    <row r="892" ht="14.25" customHeight="1">
      <c r="G892" s="347"/>
      <c r="Z892" s="347"/>
    </row>
    <row r="893" ht="14.25" customHeight="1">
      <c r="G893" s="347"/>
      <c r="Z893" s="347"/>
    </row>
    <row r="894" ht="14.25" customHeight="1">
      <c r="G894" s="347"/>
      <c r="Z894" s="347"/>
    </row>
    <row r="895" ht="14.25" customHeight="1">
      <c r="G895" s="347"/>
      <c r="Z895" s="347"/>
    </row>
    <row r="896" ht="14.25" customHeight="1">
      <c r="G896" s="347"/>
      <c r="Z896" s="347"/>
    </row>
    <row r="897" ht="14.25" customHeight="1">
      <c r="G897" s="347"/>
      <c r="Z897" s="347"/>
    </row>
    <row r="898" ht="14.25" customHeight="1">
      <c r="G898" s="347"/>
      <c r="Z898" s="347"/>
    </row>
    <row r="899" ht="14.25" customHeight="1">
      <c r="G899" s="347"/>
      <c r="Z899" s="347"/>
    </row>
    <row r="900" ht="14.25" customHeight="1">
      <c r="G900" s="347"/>
      <c r="Z900" s="347"/>
    </row>
    <row r="901" ht="14.25" customHeight="1">
      <c r="G901" s="347"/>
      <c r="Z901" s="347"/>
    </row>
    <row r="902" ht="14.25" customHeight="1">
      <c r="G902" s="347"/>
      <c r="Z902" s="347"/>
    </row>
    <row r="903" ht="14.25" customHeight="1">
      <c r="G903" s="347"/>
      <c r="Z903" s="347"/>
    </row>
    <row r="904" ht="14.25" customHeight="1">
      <c r="G904" s="347"/>
      <c r="Z904" s="347"/>
    </row>
    <row r="905" ht="14.25" customHeight="1">
      <c r="G905" s="347"/>
      <c r="Z905" s="347"/>
    </row>
    <row r="906" ht="14.25" customHeight="1">
      <c r="G906" s="347"/>
      <c r="Z906" s="347"/>
    </row>
    <row r="907" ht="14.25" customHeight="1">
      <c r="G907" s="347"/>
      <c r="Z907" s="347"/>
    </row>
    <row r="908" ht="14.25" customHeight="1">
      <c r="G908" s="347"/>
      <c r="Z908" s="347"/>
    </row>
    <row r="909" ht="14.25" customHeight="1">
      <c r="G909" s="347"/>
      <c r="Z909" s="347"/>
    </row>
    <row r="910" ht="14.25" customHeight="1">
      <c r="G910" s="347"/>
      <c r="Z910" s="347"/>
    </row>
    <row r="911" ht="14.25" customHeight="1">
      <c r="G911" s="347"/>
      <c r="Z911" s="347"/>
    </row>
    <row r="912" ht="14.25" customHeight="1">
      <c r="G912" s="347"/>
      <c r="Z912" s="347"/>
    </row>
    <row r="913" ht="14.25" customHeight="1">
      <c r="G913" s="347"/>
      <c r="Z913" s="347"/>
    </row>
    <row r="914" ht="14.25" customHeight="1">
      <c r="G914" s="347"/>
      <c r="Z914" s="347"/>
    </row>
    <row r="915" ht="14.25" customHeight="1">
      <c r="G915" s="347"/>
      <c r="Z915" s="347"/>
    </row>
    <row r="916" ht="14.25" customHeight="1">
      <c r="G916" s="347"/>
      <c r="Z916" s="347"/>
    </row>
    <row r="917" ht="14.25" customHeight="1">
      <c r="G917" s="347"/>
      <c r="Z917" s="347"/>
    </row>
    <row r="918" ht="14.25" customHeight="1">
      <c r="G918" s="347"/>
      <c r="Z918" s="347"/>
    </row>
    <row r="919" ht="14.25" customHeight="1">
      <c r="G919" s="347"/>
      <c r="Z919" s="347"/>
    </row>
    <row r="920" ht="14.25" customHeight="1">
      <c r="G920" s="347"/>
      <c r="Z920" s="347"/>
    </row>
    <row r="921" ht="14.25" customHeight="1">
      <c r="G921" s="347"/>
      <c r="Z921" s="347"/>
    </row>
    <row r="922" ht="14.25" customHeight="1">
      <c r="G922" s="347"/>
      <c r="Z922" s="347"/>
    </row>
    <row r="923" ht="14.25" customHeight="1">
      <c r="G923" s="347"/>
      <c r="Z923" s="347"/>
    </row>
    <row r="924" ht="14.25" customHeight="1">
      <c r="G924" s="347"/>
      <c r="Z924" s="347"/>
    </row>
    <row r="925" ht="14.25" customHeight="1">
      <c r="G925" s="347"/>
      <c r="Z925" s="347"/>
    </row>
    <row r="926" ht="14.25" customHeight="1">
      <c r="G926" s="347"/>
      <c r="Z926" s="347"/>
    </row>
    <row r="927" ht="14.25" customHeight="1">
      <c r="G927" s="347"/>
      <c r="Z927" s="347"/>
    </row>
    <row r="928" ht="14.25" customHeight="1">
      <c r="G928" s="347"/>
      <c r="Z928" s="347"/>
    </row>
    <row r="929" ht="14.25" customHeight="1">
      <c r="G929" s="347"/>
      <c r="Z929" s="347"/>
    </row>
    <row r="930" ht="14.25" customHeight="1">
      <c r="G930" s="347"/>
      <c r="Z930" s="347"/>
    </row>
    <row r="931" ht="14.25" customHeight="1">
      <c r="G931" s="347"/>
      <c r="Z931" s="347"/>
    </row>
    <row r="932" ht="14.25" customHeight="1">
      <c r="G932" s="347"/>
      <c r="Z932" s="347"/>
    </row>
    <row r="933" ht="14.25" customHeight="1">
      <c r="G933" s="347"/>
      <c r="Z933" s="347"/>
    </row>
    <row r="934" ht="14.25" customHeight="1">
      <c r="G934" s="347"/>
      <c r="Z934" s="347"/>
    </row>
    <row r="935" ht="14.25" customHeight="1">
      <c r="G935" s="347"/>
      <c r="Z935" s="347"/>
    </row>
    <row r="936" ht="14.25" customHeight="1">
      <c r="G936" s="347"/>
      <c r="Z936" s="347"/>
    </row>
    <row r="937" ht="14.25" customHeight="1">
      <c r="G937" s="347"/>
      <c r="Z937" s="347"/>
    </row>
    <row r="938" ht="14.25" customHeight="1">
      <c r="G938" s="347"/>
      <c r="Z938" s="347"/>
    </row>
    <row r="939" ht="14.25" customHeight="1">
      <c r="G939" s="347"/>
      <c r="Z939" s="347"/>
    </row>
    <row r="940" ht="14.25" customHeight="1">
      <c r="G940" s="347"/>
      <c r="Z940" s="347"/>
    </row>
    <row r="941" ht="14.25" customHeight="1">
      <c r="G941" s="347"/>
      <c r="Z941" s="347"/>
    </row>
    <row r="942" ht="14.25" customHeight="1">
      <c r="G942" s="347"/>
      <c r="Z942" s="347"/>
    </row>
    <row r="943" ht="14.25" customHeight="1">
      <c r="G943" s="347"/>
      <c r="Z943" s="347"/>
    </row>
    <row r="944" ht="14.25" customHeight="1">
      <c r="G944" s="347"/>
      <c r="Z944" s="347"/>
    </row>
    <row r="945" ht="14.25" customHeight="1">
      <c r="G945" s="347"/>
      <c r="Z945" s="347"/>
    </row>
    <row r="946" ht="14.25" customHeight="1">
      <c r="G946" s="347"/>
      <c r="Z946" s="347"/>
    </row>
    <row r="947" ht="14.25" customHeight="1">
      <c r="G947" s="347"/>
      <c r="Z947" s="347"/>
    </row>
    <row r="948" ht="14.25" customHeight="1">
      <c r="G948" s="347"/>
      <c r="Z948" s="347"/>
    </row>
    <row r="949" ht="14.25" customHeight="1">
      <c r="G949" s="347"/>
      <c r="Z949" s="347"/>
    </row>
    <row r="950" ht="14.25" customHeight="1">
      <c r="G950" s="347"/>
      <c r="Z950" s="347"/>
    </row>
    <row r="951" ht="14.25" customHeight="1">
      <c r="G951" s="347"/>
      <c r="Z951" s="347"/>
    </row>
    <row r="952" ht="14.25" customHeight="1">
      <c r="G952" s="347"/>
      <c r="Z952" s="347"/>
    </row>
    <row r="953" ht="14.25" customHeight="1">
      <c r="G953" s="347"/>
      <c r="Z953" s="347"/>
    </row>
    <row r="954" ht="14.25" customHeight="1">
      <c r="G954" s="347"/>
      <c r="Z954" s="347"/>
    </row>
    <row r="955" ht="14.25" customHeight="1">
      <c r="G955" s="347"/>
      <c r="Z955" s="347"/>
    </row>
    <row r="956" ht="14.25" customHeight="1">
      <c r="G956" s="347"/>
      <c r="Z956" s="347"/>
    </row>
    <row r="957" ht="14.25" customHeight="1">
      <c r="G957" s="347"/>
      <c r="Z957" s="347"/>
    </row>
    <row r="958" ht="14.25" customHeight="1">
      <c r="G958" s="347"/>
      <c r="Z958" s="347"/>
    </row>
    <row r="959" ht="14.25" customHeight="1">
      <c r="G959" s="347"/>
      <c r="Z959" s="347"/>
    </row>
    <row r="960" ht="14.25" customHeight="1">
      <c r="G960" s="347"/>
      <c r="Z960" s="347"/>
    </row>
    <row r="961" ht="14.25" customHeight="1">
      <c r="G961" s="347"/>
      <c r="Z961" s="347"/>
    </row>
    <row r="962" ht="14.25" customHeight="1">
      <c r="G962" s="347"/>
      <c r="Z962" s="347"/>
    </row>
    <row r="963" ht="14.25" customHeight="1">
      <c r="G963" s="347"/>
      <c r="Z963" s="347"/>
    </row>
    <row r="964" ht="14.25" customHeight="1">
      <c r="G964" s="347"/>
      <c r="Z964" s="347"/>
    </row>
    <row r="965" ht="14.25" customHeight="1">
      <c r="G965" s="347"/>
      <c r="Z965" s="347"/>
    </row>
    <row r="966" ht="14.25" customHeight="1">
      <c r="G966" s="347"/>
      <c r="Z966" s="347"/>
    </row>
    <row r="967" ht="14.25" customHeight="1">
      <c r="G967" s="347"/>
      <c r="Z967" s="347"/>
    </row>
    <row r="968" ht="14.25" customHeight="1">
      <c r="G968" s="347"/>
      <c r="Z968" s="347"/>
    </row>
    <row r="969" ht="14.25" customHeight="1">
      <c r="G969" s="347"/>
      <c r="Z969" s="347"/>
    </row>
    <row r="970" ht="14.25" customHeight="1">
      <c r="G970" s="347"/>
      <c r="Z970" s="347"/>
    </row>
    <row r="971" ht="14.25" customHeight="1">
      <c r="G971" s="347"/>
      <c r="Z971" s="347"/>
    </row>
    <row r="972" ht="14.25" customHeight="1">
      <c r="G972" s="347"/>
      <c r="Z972" s="347"/>
    </row>
    <row r="973" ht="14.25" customHeight="1">
      <c r="G973" s="347"/>
      <c r="Z973" s="347"/>
    </row>
    <row r="974" ht="14.25" customHeight="1">
      <c r="G974" s="347"/>
      <c r="Z974" s="347"/>
    </row>
    <row r="975" ht="14.25" customHeight="1">
      <c r="G975" s="347"/>
      <c r="Z975" s="347"/>
    </row>
    <row r="976" ht="14.25" customHeight="1">
      <c r="G976" s="347"/>
      <c r="Z976" s="347"/>
    </row>
    <row r="977" ht="14.25" customHeight="1">
      <c r="G977" s="347"/>
      <c r="Z977" s="347"/>
    </row>
    <row r="978" ht="14.25" customHeight="1">
      <c r="G978" s="347"/>
      <c r="Z978" s="347"/>
    </row>
    <row r="979" ht="14.25" customHeight="1">
      <c r="G979" s="347"/>
      <c r="Z979" s="347"/>
    </row>
    <row r="980" ht="14.25" customHeight="1">
      <c r="G980" s="347"/>
      <c r="Z980" s="347"/>
    </row>
    <row r="981" ht="14.25" customHeight="1">
      <c r="G981" s="347"/>
      <c r="Z981" s="347"/>
    </row>
    <row r="982" ht="14.25" customHeight="1">
      <c r="G982" s="347"/>
      <c r="Z982" s="347"/>
    </row>
    <row r="983" ht="14.25" customHeight="1">
      <c r="G983" s="347"/>
      <c r="Z983" s="347"/>
    </row>
    <row r="984" ht="14.25" customHeight="1">
      <c r="G984" s="347"/>
      <c r="Z984" s="347"/>
    </row>
    <row r="985" ht="14.25" customHeight="1">
      <c r="G985" s="347"/>
      <c r="Z985" s="347"/>
    </row>
    <row r="986" ht="14.25" customHeight="1">
      <c r="G986" s="347"/>
      <c r="Z986" s="347"/>
    </row>
    <row r="987" ht="14.25" customHeight="1">
      <c r="G987" s="347"/>
      <c r="Z987" s="347"/>
    </row>
    <row r="988" ht="14.25" customHeight="1">
      <c r="G988" s="347"/>
      <c r="Z988" s="347"/>
    </row>
    <row r="989" ht="14.25" customHeight="1">
      <c r="G989" s="347"/>
      <c r="Z989" s="347"/>
    </row>
    <row r="990" ht="14.25" customHeight="1">
      <c r="G990" s="347"/>
      <c r="Z990" s="347"/>
    </row>
    <row r="991" ht="14.25" customHeight="1">
      <c r="G991" s="347"/>
      <c r="Z991" s="347"/>
    </row>
    <row r="992" ht="14.25" customHeight="1">
      <c r="G992" s="347"/>
      <c r="Z992" s="347"/>
    </row>
    <row r="993" ht="14.25" customHeight="1">
      <c r="G993" s="347"/>
      <c r="Z993" s="347"/>
    </row>
    <row r="994" ht="14.25" customHeight="1">
      <c r="G994" s="347"/>
      <c r="Z994" s="347"/>
    </row>
    <row r="995" ht="14.25" customHeight="1">
      <c r="G995" s="347"/>
      <c r="Z995" s="347"/>
    </row>
    <row r="996" ht="14.25" customHeight="1">
      <c r="G996" s="347"/>
      <c r="Z996" s="347"/>
    </row>
    <row r="997" ht="14.25" customHeight="1">
      <c r="G997" s="347"/>
      <c r="Z997" s="347"/>
    </row>
    <row r="998" ht="14.25" customHeight="1">
      <c r="G998" s="347"/>
      <c r="Z998" s="347"/>
    </row>
    <row r="999" ht="14.25" customHeight="1">
      <c r="G999" s="347"/>
      <c r="Z999" s="347"/>
    </row>
    <row r="1000" ht="14.25" customHeight="1">
      <c r="G1000" s="347"/>
      <c r="Z1000" s="347"/>
    </row>
    <row r="1001" ht="14.25" customHeight="1">
      <c r="G1001" s="347"/>
      <c r="Z1001" s="347"/>
    </row>
    <row r="1002" ht="14.25" customHeight="1">
      <c r="G1002" s="347"/>
      <c r="Z1002" s="347"/>
    </row>
    <row r="1003" ht="14.25" customHeight="1">
      <c r="G1003" s="347"/>
      <c r="Z1003" s="347"/>
    </row>
    <row r="1004" ht="14.25" customHeight="1">
      <c r="G1004" s="347"/>
      <c r="Z1004" s="347"/>
    </row>
    <row r="1005" ht="14.25" customHeight="1">
      <c r="G1005" s="347"/>
      <c r="Z1005" s="347"/>
    </row>
    <row r="1006" ht="14.25" customHeight="1">
      <c r="G1006" s="347"/>
      <c r="Z1006" s="347"/>
    </row>
    <row r="1007" ht="14.25" customHeight="1">
      <c r="G1007" s="347"/>
      <c r="Z1007" s="347"/>
    </row>
    <row r="1008" ht="14.25" customHeight="1">
      <c r="G1008" s="347"/>
      <c r="Z1008" s="347"/>
    </row>
    <row r="1009" ht="14.25" customHeight="1">
      <c r="G1009" s="347"/>
      <c r="Z1009" s="347"/>
    </row>
    <row r="1010" ht="14.25" customHeight="1">
      <c r="G1010" s="347"/>
      <c r="Z1010" s="347"/>
    </row>
    <row r="1011" ht="14.25" customHeight="1">
      <c r="G1011" s="347"/>
      <c r="Z1011" s="347"/>
    </row>
    <row r="1012" ht="14.25" customHeight="1">
      <c r="G1012" s="347"/>
      <c r="Z1012" s="347"/>
    </row>
    <row r="1013" ht="14.25" customHeight="1">
      <c r="G1013" s="347"/>
      <c r="Z1013" s="347"/>
    </row>
    <row r="1014" ht="14.25" customHeight="1">
      <c r="G1014" s="347"/>
      <c r="Z1014" s="347"/>
    </row>
  </sheetData>
  <mergeCells count="37">
    <mergeCell ref="V4:Y4"/>
    <mergeCell ref="V5:Y5"/>
    <mergeCell ref="R1:Z1"/>
    <mergeCell ref="N2:T2"/>
    <mergeCell ref="V2:Y2"/>
    <mergeCell ref="J3:M3"/>
    <mergeCell ref="N3:T3"/>
    <mergeCell ref="V3:Y3"/>
    <mergeCell ref="J5:M5"/>
    <mergeCell ref="R6:Z6"/>
    <mergeCell ref="R7:T7"/>
    <mergeCell ref="U7:X7"/>
    <mergeCell ref="Y7:Z7"/>
    <mergeCell ref="C8:D8"/>
    <mergeCell ref="B9:G9"/>
    <mergeCell ref="H9:Z9"/>
    <mergeCell ref="B71:G71"/>
    <mergeCell ref="B72:C79"/>
    <mergeCell ref="E72:G72"/>
    <mergeCell ref="E73:G73"/>
    <mergeCell ref="E77:G77"/>
    <mergeCell ref="E78:G78"/>
    <mergeCell ref="E79:G79"/>
    <mergeCell ref="H74:X74"/>
    <mergeCell ref="H77:L77"/>
    <mergeCell ref="O77:S77"/>
    <mergeCell ref="T77:X77"/>
    <mergeCell ref="H78:L78"/>
    <mergeCell ref="H79:L79"/>
    <mergeCell ref="H80:L80"/>
    <mergeCell ref="B26:G26"/>
    <mergeCell ref="H26:X26"/>
    <mergeCell ref="B50:G50"/>
    <mergeCell ref="H50:X50"/>
    <mergeCell ref="B54:G54"/>
    <mergeCell ref="H54:X54"/>
    <mergeCell ref="Y71:Z79"/>
  </mergeCells>
  <dataValidations>
    <dataValidation type="list" allowBlank="1" showErrorMessage="1" sqref="N5">
      <formula1>"NoScrews,WithScrews"</formula1>
    </dataValidation>
  </dataValidations>
  <printOptions/>
  <pageMargins bottom="0.7874015748031497" footer="0.0" header="0.0" left="0.7086614173228347" right="0.7086614173228347" top="0.7874015748031497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2.0" ySplit="7.0" topLeftCell="W8" activePane="bottomRight" state="frozen"/>
      <selection activeCell="W1" sqref="W1" pane="topRight"/>
      <selection activeCell="A8" sqref="A8" pane="bottomLeft"/>
      <selection activeCell="W8" sqref="W8" pane="bottomRight"/>
    </sheetView>
  </sheetViews>
  <sheetFormatPr customHeight="1" defaultColWidth="14.43" defaultRowHeight="15.0"/>
  <cols>
    <col customWidth="1" min="1" max="1" width="2.71"/>
    <col customWidth="1" min="2" max="2" width="12.29"/>
    <col customWidth="1" min="3" max="3" width="34.71"/>
    <col customWidth="1" min="4" max="4" width="5.14"/>
    <col customWidth="1" min="5" max="5" width="1.29"/>
    <col customWidth="1" min="6" max="6" width="12.14"/>
    <col customWidth="1" min="7" max="7" width="19.29"/>
    <col customWidth="1" min="8" max="17" width="4.71"/>
    <col customWidth="1" min="18" max="18" width="15.71"/>
    <col customWidth="1" min="19" max="19" width="14.29"/>
    <col customWidth="1" min="20" max="20" width="18.86"/>
    <col customWidth="1" hidden="1" min="21" max="26" width="10.71"/>
  </cols>
  <sheetData>
    <row r="1" ht="12.0" customHeight="1">
      <c r="B1" s="25"/>
      <c r="C1" s="25"/>
      <c r="D1" s="25"/>
      <c r="E1" s="25"/>
      <c r="F1" s="25"/>
      <c r="G1" s="79"/>
      <c r="H1" s="25"/>
      <c r="I1" s="25"/>
      <c r="J1" s="80"/>
      <c r="K1" s="4"/>
      <c r="L1" s="4"/>
      <c r="M1" s="4"/>
      <c r="N1" s="81"/>
      <c r="O1" s="82"/>
      <c r="P1" s="82"/>
      <c r="Q1" s="82"/>
      <c r="R1" s="348"/>
      <c r="S1" s="349"/>
    </row>
    <row r="2" ht="21.75" customHeight="1">
      <c r="B2" s="25"/>
      <c r="C2" s="25"/>
      <c r="D2" s="25"/>
      <c r="E2" s="25"/>
      <c r="F2" s="25"/>
      <c r="G2" s="79"/>
      <c r="H2" s="25"/>
      <c r="I2" s="350"/>
      <c r="J2" s="50"/>
      <c r="K2" s="50"/>
      <c r="L2" s="351"/>
      <c r="M2" s="50"/>
      <c r="N2" s="50"/>
      <c r="O2" s="50"/>
      <c r="P2" s="50"/>
      <c r="Q2" s="4"/>
      <c r="R2" s="352" t="s">
        <v>144</v>
      </c>
      <c r="S2" s="44"/>
      <c r="T2" s="353">
        <f>H88</f>
        <v>0</v>
      </c>
    </row>
    <row r="3" ht="21.75" customHeight="1">
      <c r="B3" s="25"/>
      <c r="C3" s="25"/>
      <c r="D3" s="25"/>
      <c r="E3" s="25"/>
      <c r="F3" s="25"/>
      <c r="G3" s="79"/>
      <c r="H3" s="25"/>
      <c r="I3" s="354" t="s">
        <v>1</v>
      </c>
      <c r="J3" s="44"/>
      <c r="K3" s="84"/>
      <c r="L3" s="355">
        <f>TODAY()</f>
        <v>45755</v>
      </c>
      <c r="M3" s="44"/>
      <c r="N3" s="44"/>
      <c r="O3" s="44"/>
      <c r="P3" s="84"/>
      <c r="Q3" s="4"/>
      <c r="R3" s="352" t="s">
        <v>145</v>
      </c>
      <c r="S3" s="44"/>
      <c r="T3" s="353">
        <f>(R9*0.8)+(R10*0.8)+(R11*1)+(R12*1.1)+(R13*1.1)+(R14*1.1)+(R15*1.1)+(R16*1.1)+(R17*1.1)+(R18*1.25)+(R19*1.25)+(R20*1.6)+(R21*2)+(R22*1.8)+(R23*2.1)+(R24*2.7)+(R25*2.6)+(R26*2.6)+(R27*2.8)+(R28*3.5)+(R29*3.7)+(R30*7.5)+(R31*9)+((R32*48.4)/23)+(R34*0.88)+(R35*0.88)+(R36*1.1)+(R37*1.2)+(R38*1.2)+(R39*1.2)+(R40*1.2)+(R41*1.2)+(R42*1.2)+(R43*1.35)+(R44*1.35)+(R45*1.75)+(R46*2.2)+(R47*2)+(R48*2.3)+(R49*3)+(R50*2.9)+(R51*2.9)+(R52*3.1)+(R53*3.9)+(R54*4.1)+(R55*8.3)+(R56*10)+((R57*53.53)/23)+(R59*0.8)+(R60*0.8)+(R61*1)+(R62*1.1)+(R63*1.1)+(R64*1.1)+(R65*1.1)+(R66*1.1)+(R67*1.1)+(R68*1.25)+(R69*1.25)+(R70*1.6)+(R71*2)+(R72*1.8)+(R73*2.1)+(R74*2.7)+(R75*2.6)+(R76*2.6)+(R77*2.8)+(R78*3.5)+(R79*3.7)+(R80*7.5)+(R81*9)+((R82*48.4)/23)</f>
        <v>0</v>
      </c>
    </row>
    <row r="4" ht="21.75" customHeight="1">
      <c r="B4" s="25"/>
      <c r="C4" s="25"/>
      <c r="D4" s="25"/>
      <c r="E4" s="25"/>
      <c r="F4" s="25"/>
      <c r="G4" s="79"/>
      <c r="H4" s="25"/>
      <c r="I4" s="356"/>
      <c r="J4" s="82"/>
      <c r="K4" s="82"/>
      <c r="L4" s="357"/>
      <c r="M4" s="82"/>
      <c r="N4" s="82"/>
      <c r="O4" s="82"/>
      <c r="P4" s="82"/>
      <c r="Q4" s="25"/>
      <c r="R4" s="352" t="s">
        <v>146</v>
      </c>
      <c r="S4" s="84"/>
      <c r="T4" s="358">
        <f>H89</f>
        <v>0</v>
      </c>
    </row>
    <row r="5" ht="21.75" customHeight="1">
      <c r="B5" s="25"/>
      <c r="C5" s="25"/>
      <c r="D5" s="25"/>
      <c r="E5" s="25"/>
      <c r="F5" s="25"/>
      <c r="G5" s="79"/>
      <c r="H5" s="25"/>
      <c r="I5" s="25"/>
      <c r="J5" s="25"/>
      <c r="K5" s="25"/>
      <c r="L5" s="25"/>
      <c r="M5" s="25"/>
      <c r="N5" s="25"/>
      <c r="O5" s="25"/>
      <c r="P5" s="25"/>
      <c r="T5" s="90" t="s">
        <v>22</v>
      </c>
    </row>
    <row r="6" ht="14.25" customHeight="1">
      <c r="B6" s="91"/>
      <c r="C6" s="91"/>
      <c r="D6" s="91"/>
      <c r="E6" s="91"/>
      <c r="F6" s="91"/>
      <c r="G6" s="92"/>
      <c r="H6" s="91"/>
      <c r="I6" s="91"/>
      <c r="J6" s="91"/>
      <c r="K6" s="91"/>
      <c r="L6" s="91"/>
      <c r="M6" s="91"/>
      <c r="N6" s="91"/>
      <c r="O6" s="91"/>
      <c r="P6" s="25"/>
      <c r="R6" s="91"/>
      <c r="S6" s="359"/>
    </row>
    <row r="7" ht="69.75" customHeight="1">
      <c r="B7" s="96" t="s">
        <v>28</v>
      </c>
      <c r="C7" s="97" t="s">
        <v>29</v>
      </c>
      <c r="D7" s="54"/>
      <c r="E7" s="97"/>
      <c r="F7" s="98" t="s">
        <v>147</v>
      </c>
      <c r="G7" s="99" t="s">
        <v>15</v>
      </c>
      <c r="H7" s="100" t="s">
        <v>32</v>
      </c>
      <c r="I7" s="101" t="s">
        <v>33</v>
      </c>
      <c r="J7" s="102" t="s">
        <v>34</v>
      </c>
      <c r="K7" s="103" t="s">
        <v>35</v>
      </c>
      <c r="L7" s="104" t="s">
        <v>36</v>
      </c>
      <c r="M7" s="105" t="s">
        <v>37</v>
      </c>
      <c r="N7" s="106" t="s">
        <v>38</v>
      </c>
      <c r="O7" s="109" t="s">
        <v>40</v>
      </c>
      <c r="P7" s="110" t="s">
        <v>42</v>
      </c>
      <c r="Q7" s="360" t="s">
        <v>148</v>
      </c>
      <c r="R7" s="361" t="s">
        <v>149</v>
      </c>
      <c r="S7" s="362" t="s">
        <v>150</v>
      </c>
    </row>
    <row r="8" ht="42.75" customHeight="1">
      <c r="B8" s="363" t="s">
        <v>151</v>
      </c>
      <c r="C8" s="31"/>
      <c r="D8" s="31"/>
      <c r="E8" s="31"/>
      <c r="F8" s="31"/>
      <c r="G8" s="3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1"/>
    </row>
    <row r="9" ht="18.0" customHeight="1">
      <c r="B9" s="122">
        <v>2001.0</v>
      </c>
      <c r="C9" s="123" t="s">
        <v>152</v>
      </c>
      <c r="D9" s="364"/>
      <c r="E9" s="365"/>
      <c r="F9" s="125">
        <v>1.0</v>
      </c>
      <c r="G9" s="126">
        <v>160.0</v>
      </c>
      <c r="H9" s="122"/>
      <c r="I9" s="127"/>
      <c r="J9" s="128"/>
      <c r="K9" s="129"/>
      <c r="L9" s="130"/>
      <c r="M9" s="131"/>
      <c r="N9" s="132"/>
      <c r="O9" s="135"/>
      <c r="P9" s="136"/>
      <c r="Q9" s="366"/>
      <c r="R9" s="367">
        <f t="shared" ref="R9:R31" si="1">(H9+I9+J9+K9+M9+L9+N9+O9+P9+Q9)*1</f>
        <v>0</v>
      </c>
      <c r="S9" s="144">
        <f t="shared" ref="S9:S32" si="2">(H9+I9+J9+K9+L9+M9+N9+O9+P9+Q9)*G9</f>
        <v>0</v>
      </c>
    </row>
    <row r="10" ht="18.0" customHeight="1">
      <c r="B10" s="145">
        <v>2002.0</v>
      </c>
      <c r="C10" s="368" t="s">
        <v>153</v>
      </c>
      <c r="D10" s="369" t="s">
        <v>107</v>
      </c>
      <c r="E10" s="150"/>
      <c r="F10" s="148">
        <v>1.0</v>
      </c>
      <c r="G10" s="196">
        <v>160.0</v>
      </c>
      <c r="H10" s="150"/>
      <c r="I10" s="151"/>
      <c r="J10" s="152"/>
      <c r="K10" s="153"/>
      <c r="L10" s="154"/>
      <c r="M10" s="155"/>
      <c r="N10" s="156"/>
      <c r="O10" s="159"/>
      <c r="P10" s="160"/>
      <c r="Q10" s="370"/>
      <c r="R10" s="367">
        <f t="shared" si="1"/>
        <v>0</v>
      </c>
      <c r="S10" s="144">
        <f t="shared" si="2"/>
        <v>0</v>
      </c>
    </row>
    <row r="11" ht="18.0" customHeight="1">
      <c r="B11" s="371">
        <v>2003.0</v>
      </c>
      <c r="C11" s="168" t="s">
        <v>154</v>
      </c>
      <c r="D11" s="372"/>
      <c r="E11" s="373"/>
      <c r="F11" s="374">
        <v>1.0</v>
      </c>
      <c r="G11" s="375">
        <v>160.0</v>
      </c>
      <c r="H11" s="373"/>
      <c r="I11" s="376"/>
      <c r="J11" s="377"/>
      <c r="K11" s="378"/>
      <c r="L11" s="379"/>
      <c r="M11" s="380"/>
      <c r="N11" s="381"/>
      <c r="O11" s="382"/>
      <c r="P11" s="383"/>
      <c r="Q11" s="384"/>
      <c r="R11" s="367">
        <f t="shared" si="1"/>
        <v>0</v>
      </c>
      <c r="S11" s="144">
        <f t="shared" si="2"/>
        <v>0</v>
      </c>
    </row>
    <row r="12" ht="18.0" customHeight="1">
      <c r="B12" s="145">
        <v>2004.0</v>
      </c>
      <c r="C12" s="190" t="s">
        <v>155</v>
      </c>
      <c r="D12" s="385"/>
      <c r="E12" s="150"/>
      <c r="F12" s="148">
        <v>1.0</v>
      </c>
      <c r="G12" s="191">
        <v>160.0</v>
      </c>
      <c r="H12" s="145"/>
      <c r="I12" s="151"/>
      <c r="J12" s="152"/>
      <c r="K12" s="153"/>
      <c r="L12" s="154"/>
      <c r="M12" s="155"/>
      <c r="N12" s="156"/>
      <c r="O12" s="159"/>
      <c r="P12" s="160"/>
      <c r="Q12" s="370"/>
      <c r="R12" s="367">
        <f t="shared" si="1"/>
        <v>0</v>
      </c>
      <c r="S12" s="144">
        <f t="shared" si="2"/>
        <v>0</v>
      </c>
    </row>
    <row r="13" ht="18.0" customHeight="1">
      <c r="B13" s="145">
        <v>2005.0</v>
      </c>
      <c r="C13" s="190" t="s">
        <v>156</v>
      </c>
      <c r="D13" s="385"/>
      <c r="E13" s="150"/>
      <c r="F13" s="148">
        <v>1.0</v>
      </c>
      <c r="G13" s="191">
        <v>160.0</v>
      </c>
      <c r="H13" s="150"/>
      <c r="I13" s="151"/>
      <c r="J13" s="152"/>
      <c r="K13" s="153"/>
      <c r="L13" s="154"/>
      <c r="M13" s="155"/>
      <c r="N13" s="156"/>
      <c r="O13" s="159"/>
      <c r="P13" s="160"/>
      <c r="Q13" s="370"/>
      <c r="R13" s="367">
        <f t="shared" si="1"/>
        <v>0</v>
      </c>
      <c r="S13" s="144">
        <f t="shared" si="2"/>
        <v>0</v>
      </c>
    </row>
    <row r="14" ht="18.0" customHeight="1">
      <c r="B14" s="167">
        <v>2006.0</v>
      </c>
      <c r="C14" s="168" t="s">
        <v>157</v>
      </c>
      <c r="D14" s="372" t="s">
        <v>107</v>
      </c>
      <c r="E14" s="172"/>
      <c r="F14" s="170">
        <v>1.0</v>
      </c>
      <c r="G14" s="171">
        <v>160.0</v>
      </c>
      <c r="H14" s="172"/>
      <c r="I14" s="173"/>
      <c r="J14" s="174"/>
      <c r="K14" s="175"/>
      <c r="L14" s="176"/>
      <c r="M14" s="177"/>
      <c r="N14" s="178"/>
      <c r="O14" s="181"/>
      <c r="P14" s="182"/>
      <c r="Q14" s="386"/>
      <c r="R14" s="367">
        <f t="shared" si="1"/>
        <v>0</v>
      </c>
      <c r="S14" s="144">
        <f t="shared" si="2"/>
        <v>0</v>
      </c>
    </row>
    <row r="15" ht="18.0" customHeight="1">
      <c r="B15" s="145">
        <v>2007.0</v>
      </c>
      <c r="C15" s="190" t="s">
        <v>158</v>
      </c>
      <c r="D15" s="385" t="s">
        <v>107</v>
      </c>
      <c r="E15" s="150"/>
      <c r="F15" s="148">
        <v>1.0</v>
      </c>
      <c r="G15" s="191">
        <v>160.0</v>
      </c>
      <c r="H15" s="150"/>
      <c r="I15" s="151"/>
      <c r="J15" s="152"/>
      <c r="K15" s="153"/>
      <c r="L15" s="154"/>
      <c r="M15" s="155"/>
      <c r="N15" s="156"/>
      <c r="O15" s="159"/>
      <c r="P15" s="160"/>
      <c r="Q15" s="370"/>
      <c r="R15" s="367">
        <f t="shared" si="1"/>
        <v>0</v>
      </c>
      <c r="S15" s="144">
        <f t="shared" si="2"/>
        <v>0</v>
      </c>
    </row>
    <row r="16" ht="18.0" customHeight="1">
      <c r="B16" s="145">
        <v>2008.0</v>
      </c>
      <c r="C16" s="190" t="s">
        <v>159</v>
      </c>
      <c r="D16" s="387" t="s">
        <v>107</v>
      </c>
      <c r="E16" s="150"/>
      <c r="F16" s="148">
        <v>1.0</v>
      </c>
      <c r="G16" s="191">
        <v>160.0</v>
      </c>
      <c r="H16" s="150"/>
      <c r="I16" s="151"/>
      <c r="J16" s="152"/>
      <c r="K16" s="153"/>
      <c r="L16" s="154"/>
      <c r="M16" s="155"/>
      <c r="N16" s="156"/>
      <c r="O16" s="159"/>
      <c r="P16" s="160"/>
      <c r="Q16" s="370"/>
      <c r="R16" s="367">
        <f t="shared" si="1"/>
        <v>0</v>
      </c>
      <c r="S16" s="144">
        <f t="shared" si="2"/>
        <v>0</v>
      </c>
    </row>
    <row r="17" ht="18.0" customHeight="1">
      <c r="B17" s="371">
        <v>2009.0</v>
      </c>
      <c r="C17" s="388" t="s">
        <v>160</v>
      </c>
      <c r="D17" s="372" t="s">
        <v>107</v>
      </c>
      <c r="E17" s="373"/>
      <c r="F17" s="374">
        <v>1.0</v>
      </c>
      <c r="G17" s="375">
        <v>160.0</v>
      </c>
      <c r="H17" s="373"/>
      <c r="I17" s="376"/>
      <c r="J17" s="377"/>
      <c r="K17" s="378"/>
      <c r="L17" s="379"/>
      <c r="M17" s="380"/>
      <c r="N17" s="381"/>
      <c r="O17" s="382"/>
      <c r="P17" s="383"/>
      <c r="Q17" s="384"/>
      <c r="R17" s="367">
        <f t="shared" si="1"/>
        <v>0</v>
      </c>
      <c r="S17" s="144">
        <f t="shared" si="2"/>
        <v>0</v>
      </c>
    </row>
    <row r="18" ht="18.0" customHeight="1">
      <c r="B18" s="145">
        <v>2010.0</v>
      </c>
      <c r="C18" s="190" t="s">
        <v>161</v>
      </c>
      <c r="D18" s="385"/>
      <c r="E18" s="150"/>
      <c r="F18" s="148">
        <v>1.0</v>
      </c>
      <c r="G18" s="191">
        <v>160.0</v>
      </c>
      <c r="H18" s="150"/>
      <c r="I18" s="151"/>
      <c r="J18" s="152"/>
      <c r="K18" s="153"/>
      <c r="L18" s="154"/>
      <c r="M18" s="155"/>
      <c r="N18" s="156"/>
      <c r="O18" s="159"/>
      <c r="P18" s="160"/>
      <c r="Q18" s="370"/>
      <c r="R18" s="367">
        <f t="shared" si="1"/>
        <v>0</v>
      </c>
      <c r="S18" s="144">
        <f t="shared" si="2"/>
        <v>0</v>
      </c>
    </row>
    <row r="19" ht="18.0" customHeight="1">
      <c r="B19" s="193">
        <v>2011.0</v>
      </c>
      <c r="C19" s="146" t="s">
        <v>162</v>
      </c>
      <c r="D19" s="387"/>
      <c r="E19" s="216"/>
      <c r="F19" s="195">
        <v>1.0</v>
      </c>
      <c r="G19" s="196">
        <v>160.0</v>
      </c>
      <c r="H19" s="216"/>
      <c r="I19" s="197"/>
      <c r="J19" s="198"/>
      <c r="K19" s="199"/>
      <c r="L19" s="200"/>
      <c r="M19" s="201"/>
      <c r="N19" s="202"/>
      <c r="O19" s="205"/>
      <c r="P19" s="206"/>
      <c r="Q19" s="389"/>
      <c r="R19" s="367">
        <f t="shared" si="1"/>
        <v>0</v>
      </c>
      <c r="S19" s="144">
        <f t="shared" si="2"/>
        <v>0</v>
      </c>
    </row>
    <row r="20" ht="18.0" customHeight="1">
      <c r="B20" s="167">
        <v>2012.0</v>
      </c>
      <c r="C20" s="168" t="s">
        <v>163</v>
      </c>
      <c r="D20" s="372"/>
      <c r="E20" s="172"/>
      <c r="F20" s="170">
        <v>1.0</v>
      </c>
      <c r="G20" s="171">
        <v>200.0</v>
      </c>
      <c r="H20" s="167"/>
      <c r="I20" s="173"/>
      <c r="J20" s="174"/>
      <c r="K20" s="175"/>
      <c r="L20" s="176"/>
      <c r="M20" s="177"/>
      <c r="N20" s="178"/>
      <c r="O20" s="181"/>
      <c r="P20" s="182"/>
      <c r="Q20" s="386"/>
      <c r="R20" s="367">
        <f t="shared" si="1"/>
        <v>0</v>
      </c>
      <c r="S20" s="144">
        <f t="shared" si="2"/>
        <v>0</v>
      </c>
    </row>
    <row r="21" ht="18.0" customHeight="1">
      <c r="B21" s="145">
        <v>2013.0</v>
      </c>
      <c r="C21" s="368" t="s">
        <v>164</v>
      </c>
      <c r="D21" s="385"/>
      <c r="E21" s="150"/>
      <c r="F21" s="148">
        <v>1.0</v>
      </c>
      <c r="G21" s="191">
        <v>200.0</v>
      </c>
      <c r="H21" s="145"/>
      <c r="I21" s="151"/>
      <c r="J21" s="152"/>
      <c r="K21" s="153"/>
      <c r="L21" s="154"/>
      <c r="M21" s="155"/>
      <c r="N21" s="156"/>
      <c r="O21" s="159"/>
      <c r="P21" s="160"/>
      <c r="Q21" s="370"/>
      <c r="R21" s="367">
        <f t="shared" si="1"/>
        <v>0</v>
      </c>
      <c r="S21" s="144">
        <f t="shared" si="2"/>
        <v>0</v>
      </c>
    </row>
    <row r="22" ht="18.0" customHeight="1">
      <c r="B22" s="193">
        <v>2014.0</v>
      </c>
      <c r="C22" s="146" t="s">
        <v>165</v>
      </c>
      <c r="D22" s="387"/>
      <c r="E22" s="216"/>
      <c r="F22" s="195">
        <v>1.0</v>
      </c>
      <c r="G22" s="196">
        <v>200.0</v>
      </c>
      <c r="H22" s="193"/>
      <c r="I22" s="197"/>
      <c r="J22" s="198"/>
      <c r="K22" s="199"/>
      <c r="L22" s="200"/>
      <c r="M22" s="201"/>
      <c r="N22" s="202"/>
      <c r="O22" s="205"/>
      <c r="P22" s="206"/>
      <c r="Q22" s="389"/>
      <c r="R22" s="367">
        <f t="shared" si="1"/>
        <v>0</v>
      </c>
      <c r="S22" s="144">
        <f t="shared" si="2"/>
        <v>0</v>
      </c>
    </row>
    <row r="23" ht="18.0" customHeight="1">
      <c r="B23" s="167">
        <v>2015.0</v>
      </c>
      <c r="C23" s="168" t="s">
        <v>166</v>
      </c>
      <c r="D23" s="372"/>
      <c r="E23" s="172"/>
      <c r="F23" s="170">
        <v>1.0</v>
      </c>
      <c r="G23" s="171">
        <v>200.0</v>
      </c>
      <c r="H23" s="172"/>
      <c r="I23" s="173"/>
      <c r="J23" s="174"/>
      <c r="K23" s="175"/>
      <c r="L23" s="176"/>
      <c r="M23" s="177"/>
      <c r="N23" s="178"/>
      <c r="O23" s="181"/>
      <c r="P23" s="182"/>
      <c r="Q23" s="386"/>
      <c r="R23" s="367">
        <f t="shared" si="1"/>
        <v>0</v>
      </c>
      <c r="S23" s="144">
        <f t="shared" si="2"/>
        <v>0</v>
      </c>
    </row>
    <row r="24" ht="18.0" customHeight="1">
      <c r="B24" s="145">
        <v>2016.0</v>
      </c>
      <c r="C24" s="190" t="s">
        <v>167</v>
      </c>
      <c r="D24" s="385"/>
      <c r="E24" s="150"/>
      <c r="F24" s="148">
        <v>1.0</v>
      </c>
      <c r="G24" s="191">
        <v>240.0</v>
      </c>
      <c r="H24" s="150"/>
      <c r="I24" s="151"/>
      <c r="J24" s="152"/>
      <c r="K24" s="153"/>
      <c r="L24" s="154"/>
      <c r="M24" s="155"/>
      <c r="N24" s="156"/>
      <c r="O24" s="159"/>
      <c r="P24" s="160"/>
      <c r="Q24" s="370"/>
      <c r="R24" s="367">
        <f t="shared" si="1"/>
        <v>0</v>
      </c>
      <c r="S24" s="144">
        <f t="shared" si="2"/>
        <v>0</v>
      </c>
    </row>
    <row r="25" ht="18.0" customHeight="1">
      <c r="B25" s="193">
        <v>2017.0</v>
      </c>
      <c r="C25" s="146" t="s">
        <v>168</v>
      </c>
      <c r="D25" s="387"/>
      <c r="E25" s="216"/>
      <c r="F25" s="195">
        <v>1.0</v>
      </c>
      <c r="G25" s="196">
        <v>240.0</v>
      </c>
      <c r="H25" s="216"/>
      <c r="I25" s="197"/>
      <c r="J25" s="198"/>
      <c r="K25" s="199"/>
      <c r="L25" s="200"/>
      <c r="M25" s="201"/>
      <c r="N25" s="202"/>
      <c r="O25" s="205"/>
      <c r="P25" s="206"/>
      <c r="Q25" s="389"/>
      <c r="R25" s="367">
        <f t="shared" si="1"/>
        <v>0</v>
      </c>
      <c r="S25" s="144">
        <f t="shared" si="2"/>
        <v>0</v>
      </c>
    </row>
    <row r="26" ht="18.0" customHeight="1">
      <c r="B26" s="167">
        <v>2018.0</v>
      </c>
      <c r="C26" s="168" t="s">
        <v>169</v>
      </c>
      <c r="D26" s="372"/>
      <c r="E26" s="172"/>
      <c r="F26" s="170">
        <v>1.0</v>
      </c>
      <c r="G26" s="171">
        <v>240.0</v>
      </c>
      <c r="H26" s="172"/>
      <c r="I26" s="173"/>
      <c r="J26" s="174"/>
      <c r="K26" s="175"/>
      <c r="L26" s="176"/>
      <c r="M26" s="177"/>
      <c r="N26" s="178"/>
      <c r="O26" s="181"/>
      <c r="P26" s="182"/>
      <c r="Q26" s="386"/>
      <c r="R26" s="367">
        <f t="shared" si="1"/>
        <v>0</v>
      </c>
      <c r="S26" s="144">
        <f t="shared" si="2"/>
        <v>0</v>
      </c>
    </row>
    <row r="27" ht="18.0" customHeight="1">
      <c r="B27" s="145">
        <v>2019.0</v>
      </c>
      <c r="C27" s="190" t="s">
        <v>170</v>
      </c>
      <c r="D27" s="385"/>
      <c r="E27" s="150"/>
      <c r="F27" s="148">
        <v>1.0</v>
      </c>
      <c r="G27" s="191">
        <v>240.0</v>
      </c>
      <c r="H27" s="150"/>
      <c r="I27" s="151"/>
      <c r="J27" s="152"/>
      <c r="K27" s="153"/>
      <c r="L27" s="154"/>
      <c r="M27" s="155"/>
      <c r="N27" s="156"/>
      <c r="O27" s="159"/>
      <c r="P27" s="160"/>
      <c r="Q27" s="370"/>
      <c r="R27" s="367">
        <f t="shared" si="1"/>
        <v>0</v>
      </c>
      <c r="S27" s="144">
        <f t="shared" si="2"/>
        <v>0</v>
      </c>
    </row>
    <row r="28" ht="18.0" customHeight="1">
      <c r="B28" s="193">
        <v>2020.0</v>
      </c>
      <c r="C28" s="146" t="s">
        <v>171</v>
      </c>
      <c r="D28" s="387"/>
      <c r="E28" s="216"/>
      <c r="F28" s="195">
        <v>1.0</v>
      </c>
      <c r="G28" s="196">
        <v>240.0</v>
      </c>
      <c r="H28" s="216"/>
      <c r="I28" s="197"/>
      <c r="J28" s="198"/>
      <c r="K28" s="199"/>
      <c r="L28" s="200"/>
      <c r="M28" s="201"/>
      <c r="N28" s="202"/>
      <c r="O28" s="205"/>
      <c r="P28" s="206"/>
      <c r="Q28" s="389"/>
      <c r="R28" s="367">
        <f t="shared" si="1"/>
        <v>0</v>
      </c>
      <c r="S28" s="144">
        <f t="shared" si="2"/>
        <v>0</v>
      </c>
    </row>
    <row r="29" ht="18.0" customHeight="1">
      <c r="B29" s="167">
        <v>2021.0</v>
      </c>
      <c r="C29" s="168" t="s">
        <v>172</v>
      </c>
      <c r="D29" s="372"/>
      <c r="E29" s="172"/>
      <c r="F29" s="170">
        <v>1.0</v>
      </c>
      <c r="G29" s="171">
        <v>240.0</v>
      </c>
      <c r="H29" s="172"/>
      <c r="I29" s="173"/>
      <c r="J29" s="174"/>
      <c r="K29" s="175"/>
      <c r="L29" s="176"/>
      <c r="M29" s="177"/>
      <c r="N29" s="178"/>
      <c r="O29" s="181"/>
      <c r="P29" s="182"/>
      <c r="Q29" s="386"/>
      <c r="R29" s="367">
        <f t="shared" si="1"/>
        <v>0</v>
      </c>
      <c r="S29" s="144">
        <f t="shared" si="2"/>
        <v>0</v>
      </c>
    </row>
    <row r="30" ht="18.0" customHeight="1">
      <c r="B30" s="145">
        <v>2022.0</v>
      </c>
      <c r="C30" s="190" t="s">
        <v>173</v>
      </c>
      <c r="D30" s="385"/>
      <c r="E30" s="150"/>
      <c r="F30" s="148">
        <v>1.0</v>
      </c>
      <c r="G30" s="191">
        <v>440.0</v>
      </c>
      <c r="H30" s="150"/>
      <c r="I30" s="151"/>
      <c r="J30" s="152"/>
      <c r="K30" s="153"/>
      <c r="L30" s="154"/>
      <c r="M30" s="155"/>
      <c r="N30" s="156"/>
      <c r="O30" s="159"/>
      <c r="P30" s="160"/>
      <c r="Q30" s="370"/>
      <c r="R30" s="367">
        <f t="shared" si="1"/>
        <v>0</v>
      </c>
      <c r="S30" s="144">
        <f t="shared" si="2"/>
        <v>0</v>
      </c>
    </row>
    <row r="31" ht="18.0" customHeight="1">
      <c r="B31" s="193">
        <v>2023.0</v>
      </c>
      <c r="C31" s="146" t="s">
        <v>174</v>
      </c>
      <c r="D31" s="387"/>
      <c r="E31" s="216"/>
      <c r="F31" s="195">
        <v>1.0</v>
      </c>
      <c r="G31" s="196">
        <v>440.0</v>
      </c>
      <c r="H31" s="216"/>
      <c r="I31" s="197"/>
      <c r="J31" s="198"/>
      <c r="K31" s="199"/>
      <c r="L31" s="200"/>
      <c r="M31" s="201"/>
      <c r="N31" s="202"/>
      <c r="O31" s="205"/>
      <c r="P31" s="206"/>
      <c r="Q31" s="389"/>
      <c r="R31" s="367">
        <f t="shared" si="1"/>
        <v>0</v>
      </c>
      <c r="S31" s="144">
        <f t="shared" si="2"/>
        <v>0</v>
      </c>
    </row>
    <row r="32" ht="18.0" customHeight="1">
      <c r="B32" s="261">
        <v>2024.0</v>
      </c>
      <c r="C32" s="257" t="s">
        <v>175</v>
      </c>
      <c r="D32" s="390"/>
      <c r="E32" s="391"/>
      <c r="F32" s="259">
        <v>23.0</v>
      </c>
      <c r="G32" s="260">
        <v>4800.0</v>
      </c>
      <c r="H32" s="392"/>
      <c r="I32" s="393"/>
      <c r="J32" s="394"/>
      <c r="K32" s="395"/>
      <c r="L32" s="396"/>
      <c r="M32" s="397"/>
      <c r="N32" s="398"/>
      <c r="O32" s="399"/>
      <c r="P32" s="400"/>
      <c r="Q32" s="401"/>
      <c r="R32" s="402">
        <f>(H32+I32+J32+K32+M32+L32+N32+O32+P32+Q32)*23</f>
        <v>0</v>
      </c>
      <c r="S32" s="240">
        <f t="shared" si="2"/>
        <v>0</v>
      </c>
    </row>
    <row r="33" ht="7.5" customHeight="1">
      <c r="B33" s="403"/>
      <c r="C33" s="404"/>
      <c r="D33" s="405"/>
      <c r="E33" s="403"/>
      <c r="F33" s="406"/>
      <c r="G33" s="407"/>
      <c r="H33" s="241"/>
      <c r="I33" s="244"/>
      <c r="J33" s="241"/>
      <c r="K33" s="241"/>
      <c r="L33" s="241"/>
      <c r="M33" s="241"/>
      <c r="N33" s="241"/>
      <c r="O33" s="241"/>
      <c r="P33" s="241"/>
      <c r="Q33" s="241"/>
      <c r="R33" s="408"/>
      <c r="S33" s="409"/>
    </row>
    <row r="34" ht="18.0" customHeight="1">
      <c r="B34" s="410">
        <v>2031.0</v>
      </c>
      <c r="C34" s="411" t="s">
        <v>176</v>
      </c>
      <c r="D34" s="412"/>
      <c r="E34" s="413"/>
      <c r="F34" s="414">
        <v>1.0</v>
      </c>
      <c r="G34" s="415">
        <v>150.0</v>
      </c>
      <c r="H34" s="145"/>
      <c r="I34" s="151"/>
      <c r="J34" s="152"/>
      <c r="K34" s="153"/>
      <c r="L34" s="154"/>
      <c r="M34" s="155"/>
      <c r="N34" s="156"/>
      <c r="O34" s="159"/>
      <c r="P34" s="160"/>
      <c r="Q34" s="370"/>
      <c r="R34" s="416">
        <f t="shared" ref="R34:R56" si="3">(H34+I34+J34+K34+M34+L34+N34+O34+P34+Q34)*1</f>
        <v>0</v>
      </c>
      <c r="S34" s="417">
        <f t="shared" ref="S34:S57" si="4">(H34+I34+J34+K34+L34+M34+N34+O34+P34+Q34)*G34</f>
        <v>0</v>
      </c>
    </row>
    <row r="35" ht="18.0" customHeight="1">
      <c r="B35" s="410">
        <v>2032.0</v>
      </c>
      <c r="C35" s="418" t="s">
        <v>177</v>
      </c>
      <c r="D35" s="419" t="s">
        <v>107</v>
      </c>
      <c r="E35" s="413"/>
      <c r="F35" s="414">
        <v>1.0</v>
      </c>
      <c r="G35" s="420">
        <v>150.0</v>
      </c>
      <c r="H35" s="150"/>
      <c r="I35" s="151"/>
      <c r="J35" s="152"/>
      <c r="K35" s="153"/>
      <c r="L35" s="154"/>
      <c r="M35" s="155"/>
      <c r="N35" s="156"/>
      <c r="O35" s="159"/>
      <c r="P35" s="160"/>
      <c r="Q35" s="370"/>
      <c r="R35" s="367">
        <f t="shared" si="3"/>
        <v>0</v>
      </c>
      <c r="S35" s="144">
        <f t="shared" si="4"/>
        <v>0</v>
      </c>
    </row>
    <row r="36" ht="18.0" customHeight="1">
      <c r="B36" s="421">
        <v>2033.0</v>
      </c>
      <c r="C36" s="422" t="s">
        <v>178</v>
      </c>
      <c r="D36" s="423"/>
      <c r="E36" s="424"/>
      <c r="F36" s="425">
        <v>1.0</v>
      </c>
      <c r="G36" s="426">
        <v>150.0</v>
      </c>
      <c r="H36" s="373"/>
      <c r="I36" s="376"/>
      <c r="J36" s="377"/>
      <c r="K36" s="378"/>
      <c r="L36" s="379"/>
      <c r="M36" s="380"/>
      <c r="N36" s="381"/>
      <c r="O36" s="382"/>
      <c r="P36" s="383"/>
      <c r="Q36" s="384"/>
      <c r="R36" s="367">
        <f t="shared" si="3"/>
        <v>0</v>
      </c>
      <c r="S36" s="144">
        <f t="shared" si="4"/>
        <v>0</v>
      </c>
    </row>
    <row r="37" ht="18.0" customHeight="1">
      <c r="B37" s="410">
        <v>2034.0</v>
      </c>
      <c r="C37" s="411" t="s">
        <v>179</v>
      </c>
      <c r="D37" s="412"/>
      <c r="E37" s="413"/>
      <c r="F37" s="414">
        <v>1.0</v>
      </c>
      <c r="G37" s="415">
        <v>150.0</v>
      </c>
      <c r="H37" s="150"/>
      <c r="I37" s="151"/>
      <c r="J37" s="152"/>
      <c r="K37" s="153"/>
      <c r="L37" s="154"/>
      <c r="M37" s="155"/>
      <c r="N37" s="156"/>
      <c r="O37" s="159"/>
      <c r="P37" s="160"/>
      <c r="Q37" s="370"/>
      <c r="R37" s="367">
        <f t="shared" si="3"/>
        <v>0</v>
      </c>
      <c r="S37" s="144">
        <f t="shared" si="4"/>
        <v>0</v>
      </c>
    </row>
    <row r="38" ht="18.0" customHeight="1">
      <c r="B38" s="410">
        <v>2035.0</v>
      </c>
      <c r="C38" s="411" t="s">
        <v>180</v>
      </c>
      <c r="D38" s="412"/>
      <c r="E38" s="413"/>
      <c r="F38" s="414">
        <v>1.0</v>
      </c>
      <c r="G38" s="415">
        <v>150.0</v>
      </c>
      <c r="H38" s="150"/>
      <c r="I38" s="151"/>
      <c r="J38" s="152"/>
      <c r="K38" s="153"/>
      <c r="L38" s="154"/>
      <c r="M38" s="155"/>
      <c r="N38" s="156"/>
      <c r="O38" s="159"/>
      <c r="P38" s="160"/>
      <c r="Q38" s="370"/>
      <c r="R38" s="367">
        <f t="shared" si="3"/>
        <v>0</v>
      </c>
      <c r="S38" s="144">
        <f t="shared" si="4"/>
        <v>0</v>
      </c>
    </row>
    <row r="39" ht="18.0" customHeight="1">
      <c r="B39" s="421">
        <v>2036.0</v>
      </c>
      <c r="C39" s="427" t="s">
        <v>181</v>
      </c>
      <c r="D39" s="428" t="s">
        <v>107</v>
      </c>
      <c r="E39" s="424"/>
      <c r="F39" s="425">
        <v>1.0</v>
      </c>
      <c r="G39" s="426">
        <v>150.0</v>
      </c>
      <c r="H39" s="373"/>
      <c r="I39" s="376"/>
      <c r="J39" s="377"/>
      <c r="K39" s="378"/>
      <c r="L39" s="379"/>
      <c r="M39" s="380"/>
      <c r="N39" s="381"/>
      <c r="O39" s="382"/>
      <c r="P39" s="383"/>
      <c r="Q39" s="384"/>
      <c r="R39" s="367">
        <f t="shared" si="3"/>
        <v>0</v>
      </c>
      <c r="S39" s="144">
        <f t="shared" si="4"/>
        <v>0</v>
      </c>
    </row>
    <row r="40" ht="18.0" customHeight="1">
      <c r="B40" s="410">
        <v>2037.0</v>
      </c>
      <c r="C40" s="411" t="s">
        <v>182</v>
      </c>
      <c r="D40" s="429" t="s">
        <v>107</v>
      </c>
      <c r="E40" s="413"/>
      <c r="F40" s="414">
        <v>1.0</v>
      </c>
      <c r="G40" s="415">
        <v>150.0</v>
      </c>
      <c r="H40" s="150"/>
      <c r="I40" s="151"/>
      <c r="J40" s="152"/>
      <c r="K40" s="153"/>
      <c r="L40" s="154"/>
      <c r="M40" s="155"/>
      <c r="N40" s="156"/>
      <c r="O40" s="159"/>
      <c r="P40" s="160"/>
      <c r="Q40" s="370"/>
      <c r="R40" s="367">
        <f t="shared" si="3"/>
        <v>0</v>
      </c>
      <c r="S40" s="144">
        <f t="shared" si="4"/>
        <v>0</v>
      </c>
    </row>
    <row r="41" ht="18.0" customHeight="1">
      <c r="B41" s="410">
        <v>2038.0</v>
      </c>
      <c r="C41" s="411" t="s">
        <v>183</v>
      </c>
      <c r="D41" s="430" t="s">
        <v>107</v>
      </c>
      <c r="E41" s="413"/>
      <c r="F41" s="414">
        <v>1.0</v>
      </c>
      <c r="G41" s="415">
        <v>150.0</v>
      </c>
      <c r="H41" s="150"/>
      <c r="I41" s="151"/>
      <c r="J41" s="152"/>
      <c r="K41" s="153"/>
      <c r="L41" s="154"/>
      <c r="M41" s="155"/>
      <c r="N41" s="156"/>
      <c r="O41" s="159"/>
      <c r="P41" s="160"/>
      <c r="Q41" s="370"/>
      <c r="R41" s="367">
        <f t="shared" si="3"/>
        <v>0</v>
      </c>
      <c r="S41" s="144">
        <f t="shared" si="4"/>
        <v>0</v>
      </c>
    </row>
    <row r="42" ht="18.0" customHeight="1">
      <c r="B42" s="421">
        <v>2039.0</v>
      </c>
      <c r="C42" s="427" t="s">
        <v>184</v>
      </c>
      <c r="D42" s="428" t="s">
        <v>107</v>
      </c>
      <c r="E42" s="424"/>
      <c r="F42" s="425">
        <v>1.0</v>
      </c>
      <c r="G42" s="426">
        <v>150.0</v>
      </c>
      <c r="H42" s="373"/>
      <c r="I42" s="376"/>
      <c r="J42" s="377"/>
      <c r="K42" s="378"/>
      <c r="L42" s="379"/>
      <c r="M42" s="380"/>
      <c r="N42" s="381"/>
      <c r="O42" s="382"/>
      <c r="P42" s="383"/>
      <c r="Q42" s="384"/>
      <c r="R42" s="367">
        <f t="shared" si="3"/>
        <v>0</v>
      </c>
      <c r="S42" s="144">
        <f t="shared" si="4"/>
        <v>0</v>
      </c>
    </row>
    <row r="43" ht="18.0" customHeight="1">
      <c r="B43" s="410">
        <v>2040.0</v>
      </c>
      <c r="C43" s="411" t="s">
        <v>185</v>
      </c>
      <c r="D43" s="412"/>
      <c r="E43" s="413"/>
      <c r="F43" s="414">
        <v>1.0</v>
      </c>
      <c r="G43" s="415">
        <v>150.0</v>
      </c>
      <c r="H43" s="150"/>
      <c r="I43" s="151"/>
      <c r="J43" s="152"/>
      <c r="K43" s="153"/>
      <c r="L43" s="154"/>
      <c r="M43" s="155"/>
      <c r="N43" s="156"/>
      <c r="O43" s="159"/>
      <c r="P43" s="160"/>
      <c r="Q43" s="370"/>
      <c r="R43" s="367">
        <f t="shared" si="3"/>
        <v>0</v>
      </c>
      <c r="S43" s="144">
        <f t="shared" si="4"/>
        <v>0</v>
      </c>
    </row>
    <row r="44" ht="18.0" customHeight="1">
      <c r="B44" s="431">
        <v>2041.0</v>
      </c>
      <c r="C44" s="432" t="s">
        <v>186</v>
      </c>
      <c r="D44" s="430"/>
      <c r="E44" s="433"/>
      <c r="F44" s="434">
        <v>1.0</v>
      </c>
      <c r="G44" s="420">
        <v>150.0</v>
      </c>
      <c r="H44" s="216"/>
      <c r="I44" s="197"/>
      <c r="J44" s="198"/>
      <c r="K44" s="199"/>
      <c r="L44" s="200"/>
      <c r="M44" s="201"/>
      <c r="N44" s="202"/>
      <c r="O44" s="205"/>
      <c r="P44" s="206"/>
      <c r="Q44" s="389"/>
      <c r="R44" s="367">
        <f t="shared" si="3"/>
        <v>0</v>
      </c>
      <c r="S44" s="144">
        <f t="shared" si="4"/>
        <v>0</v>
      </c>
    </row>
    <row r="45" ht="18.0" customHeight="1">
      <c r="B45" s="421">
        <v>2042.0</v>
      </c>
      <c r="C45" s="427" t="s">
        <v>187</v>
      </c>
      <c r="D45" s="428"/>
      <c r="E45" s="424"/>
      <c r="F45" s="425">
        <v>1.0</v>
      </c>
      <c r="G45" s="426">
        <v>170.0</v>
      </c>
      <c r="H45" s="371"/>
      <c r="I45" s="376"/>
      <c r="J45" s="377"/>
      <c r="K45" s="378"/>
      <c r="L45" s="379"/>
      <c r="M45" s="380"/>
      <c r="N45" s="381"/>
      <c r="O45" s="382"/>
      <c r="P45" s="383"/>
      <c r="Q45" s="384"/>
      <c r="R45" s="367">
        <f t="shared" si="3"/>
        <v>0</v>
      </c>
      <c r="S45" s="144">
        <f t="shared" si="4"/>
        <v>0</v>
      </c>
    </row>
    <row r="46" ht="18.0" customHeight="1">
      <c r="B46" s="410">
        <v>2043.0</v>
      </c>
      <c r="C46" s="418" t="s">
        <v>188</v>
      </c>
      <c r="D46" s="412"/>
      <c r="E46" s="413"/>
      <c r="F46" s="414">
        <v>1.0</v>
      </c>
      <c r="G46" s="415">
        <v>170.0</v>
      </c>
      <c r="H46" s="145"/>
      <c r="I46" s="151"/>
      <c r="J46" s="152"/>
      <c r="K46" s="153"/>
      <c r="L46" s="154"/>
      <c r="M46" s="155"/>
      <c r="N46" s="156"/>
      <c r="O46" s="159"/>
      <c r="P46" s="160"/>
      <c r="Q46" s="370"/>
      <c r="R46" s="367">
        <f t="shared" si="3"/>
        <v>0</v>
      </c>
      <c r="S46" s="144">
        <f t="shared" si="4"/>
        <v>0</v>
      </c>
    </row>
    <row r="47" ht="18.0" customHeight="1">
      <c r="B47" s="431">
        <v>2044.0</v>
      </c>
      <c r="C47" s="432" t="s">
        <v>189</v>
      </c>
      <c r="D47" s="430"/>
      <c r="E47" s="433"/>
      <c r="F47" s="434">
        <v>1.0</v>
      </c>
      <c r="G47" s="420">
        <v>170.0</v>
      </c>
      <c r="H47" s="193"/>
      <c r="I47" s="197"/>
      <c r="J47" s="198"/>
      <c r="K47" s="199"/>
      <c r="L47" s="200"/>
      <c r="M47" s="201"/>
      <c r="N47" s="202"/>
      <c r="O47" s="205"/>
      <c r="P47" s="206"/>
      <c r="Q47" s="389"/>
      <c r="R47" s="367">
        <f t="shared" si="3"/>
        <v>0</v>
      </c>
      <c r="S47" s="144">
        <f t="shared" si="4"/>
        <v>0</v>
      </c>
    </row>
    <row r="48" ht="18.0" customHeight="1">
      <c r="B48" s="421">
        <v>2045.0</v>
      </c>
      <c r="C48" s="427" t="s">
        <v>190</v>
      </c>
      <c r="D48" s="428"/>
      <c r="E48" s="424"/>
      <c r="F48" s="425">
        <v>1.0</v>
      </c>
      <c r="G48" s="426">
        <v>170.0</v>
      </c>
      <c r="H48" s="373"/>
      <c r="I48" s="376"/>
      <c r="J48" s="377"/>
      <c r="K48" s="378"/>
      <c r="L48" s="379"/>
      <c r="M48" s="380"/>
      <c r="N48" s="381"/>
      <c r="O48" s="382"/>
      <c r="P48" s="383"/>
      <c r="Q48" s="384"/>
      <c r="R48" s="367">
        <f t="shared" si="3"/>
        <v>0</v>
      </c>
      <c r="S48" s="144">
        <f t="shared" si="4"/>
        <v>0</v>
      </c>
    </row>
    <row r="49" ht="18.0" customHeight="1">
      <c r="B49" s="410">
        <v>2046.0</v>
      </c>
      <c r="C49" s="411" t="s">
        <v>191</v>
      </c>
      <c r="D49" s="412"/>
      <c r="E49" s="413"/>
      <c r="F49" s="414">
        <v>1.0</v>
      </c>
      <c r="G49" s="415">
        <v>200.0</v>
      </c>
      <c r="H49" s="150"/>
      <c r="I49" s="151"/>
      <c r="J49" s="152"/>
      <c r="K49" s="153"/>
      <c r="L49" s="154"/>
      <c r="M49" s="155"/>
      <c r="N49" s="156"/>
      <c r="O49" s="159"/>
      <c r="P49" s="160"/>
      <c r="Q49" s="370"/>
      <c r="R49" s="367">
        <f t="shared" si="3"/>
        <v>0</v>
      </c>
      <c r="S49" s="144">
        <f t="shared" si="4"/>
        <v>0</v>
      </c>
    </row>
    <row r="50" ht="18.0" customHeight="1">
      <c r="B50" s="431">
        <v>2047.0</v>
      </c>
      <c r="C50" s="432" t="s">
        <v>192</v>
      </c>
      <c r="D50" s="430"/>
      <c r="E50" s="433"/>
      <c r="F50" s="434">
        <v>1.0</v>
      </c>
      <c r="G50" s="420">
        <v>200.0</v>
      </c>
      <c r="H50" s="216"/>
      <c r="I50" s="197"/>
      <c r="J50" s="198"/>
      <c r="K50" s="199"/>
      <c r="L50" s="200"/>
      <c r="M50" s="201"/>
      <c r="N50" s="202"/>
      <c r="O50" s="205"/>
      <c r="P50" s="206"/>
      <c r="Q50" s="389"/>
      <c r="R50" s="367">
        <f t="shared" si="3"/>
        <v>0</v>
      </c>
      <c r="S50" s="144">
        <f t="shared" si="4"/>
        <v>0</v>
      </c>
    </row>
    <row r="51" ht="18.0" customHeight="1">
      <c r="B51" s="421">
        <v>2048.0</v>
      </c>
      <c r="C51" s="427" t="s">
        <v>193</v>
      </c>
      <c r="D51" s="428"/>
      <c r="E51" s="424"/>
      <c r="F51" s="425">
        <v>1.0</v>
      </c>
      <c r="G51" s="426">
        <v>200.0</v>
      </c>
      <c r="H51" s="373"/>
      <c r="I51" s="376"/>
      <c r="J51" s="377"/>
      <c r="K51" s="378"/>
      <c r="L51" s="379"/>
      <c r="M51" s="380"/>
      <c r="N51" s="381"/>
      <c r="O51" s="382"/>
      <c r="P51" s="383"/>
      <c r="Q51" s="384"/>
      <c r="R51" s="367">
        <f t="shared" si="3"/>
        <v>0</v>
      </c>
      <c r="S51" s="144">
        <f t="shared" si="4"/>
        <v>0</v>
      </c>
    </row>
    <row r="52" ht="18.0" customHeight="1">
      <c r="B52" s="410">
        <v>2049.0</v>
      </c>
      <c r="C52" s="411" t="s">
        <v>194</v>
      </c>
      <c r="D52" s="412"/>
      <c r="E52" s="413"/>
      <c r="F52" s="414">
        <v>1.0</v>
      </c>
      <c r="G52" s="415">
        <v>200.0</v>
      </c>
      <c r="H52" s="150"/>
      <c r="I52" s="151"/>
      <c r="J52" s="152"/>
      <c r="K52" s="153"/>
      <c r="L52" s="154"/>
      <c r="M52" s="155"/>
      <c r="N52" s="156"/>
      <c r="O52" s="159"/>
      <c r="P52" s="160"/>
      <c r="Q52" s="370"/>
      <c r="R52" s="367">
        <f t="shared" si="3"/>
        <v>0</v>
      </c>
      <c r="S52" s="144">
        <f t="shared" si="4"/>
        <v>0</v>
      </c>
    </row>
    <row r="53" ht="18.0" customHeight="1">
      <c r="B53" s="431">
        <v>2050.0</v>
      </c>
      <c r="C53" s="432" t="s">
        <v>195</v>
      </c>
      <c r="D53" s="430"/>
      <c r="E53" s="433"/>
      <c r="F53" s="434">
        <v>1.0</v>
      </c>
      <c r="G53" s="420">
        <v>200.0</v>
      </c>
      <c r="H53" s="216"/>
      <c r="I53" s="197"/>
      <c r="J53" s="198"/>
      <c r="K53" s="199"/>
      <c r="L53" s="200"/>
      <c r="M53" s="201"/>
      <c r="N53" s="202"/>
      <c r="O53" s="205"/>
      <c r="P53" s="206"/>
      <c r="Q53" s="389"/>
      <c r="R53" s="367">
        <f t="shared" si="3"/>
        <v>0</v>
      </c>
      <c r="S53" s="144">
        <f t="shared" si="4"/>
        <v>0</v>
      </c>
    </row>
    <row r="54" ht="18.0" customHeight="1">
      <c r="B54" s="421">
        <v>2051.0</v>
      </c>
      <c r="C54" s="427" t="s">
        <v>196</v>
      </c>
      <c r="D54" s="428"/>
      <c r="E54" s="424"/>
      <c r="F54" s="425">
        <v>1.0</v>
      </c>
      <c r="G54" s="426">
        <v>200.0</v>
      </c>
      <c r="H54" s="373"/>
      <c r="I54" s="376"/>
      <c r="J54" s="377"/>
      <c r="K54" s="378"/>
      <c r="L54" s="379"/>
      <c r="M54" s="380"/>
      <c r="N54" s="381"/>
      <c r="O54" s="382"/>
      <c r="P54" s="383"/>
      <c r="Q54" s="384"/>
      <c r="R54" s="367">
        <f t="shared" si="3"/>
        <v>0</v>
      </c>
      <c r="S54" s="144">
        <f t="shared" si="4"/>
        <v>0</v>
      </c>
    </row>
    <row r="55" ht="18.0" customHeight="1">
      <c r="B55" s="410">
        <v>2052.0</v>
      </c>
      <c r="C55" s="411" t="s">
        <v>197</v>
      </c>
      <c r="D55" s="412"/>
      <c r="E55" s="413"/>
      <c r="F55" s="414">
        <v>1.0</v>
      </c>
      <c r="G55" s="415">
        <v>350.0</v>
      </c>
      <c r="H55" s="150"/>
      <c r="I55" s="151"/>
      <c r="J55" s="152"/>
      <c r="K55" s="153"/>
      <c r="L55" s="154"/>
      <c r="M55" s="155"/>
      <c r="N55" s="156"/>
      <c r="O55" s="159"/>
      <c r="P55" s="160"/>
      <c r="Q55" s="370"/>
      <c r="R55" s="367">
        <f t="shared" si="3"/>
        <v>0</v>
      </c>
      <c r="S55" s="144">
        <f t="shared" si="4"/>
        <v>0</v>
      </c>
    </row>
    <row r="56" ht="18.0" customHeight="1">
      <c r="B56" s="431">
        <v>2053.0</v>
      </c>
      <c r="C56" s="432" t="s">
        <v>198</v>
      </c>
      <c r="D56" s="430"/>
      <c r="E56" s="433"/>
      <c r="F56" s="434">
        <v>1.0</v>
      </c>
      <c r="G56" s="420">
        <v>350.0</v>
      </c>
      <c r="H56" s="216"/>
      <c r="I56" s="197"/>
      <c r="J56" s="198"/>
      <c r="K56" s="199"/>
      <c r="L56" s="200"/>
      <c r="M56" s="201"/>
      <c r="N56" s="202"/>
      <c r="O56" s="205"/>
      <c r="P56" s="206"/>
      <c r="Q56" s="389"/>
      <c r="R56" s="367">
        <f t="shared" si="3"/>
        <v>0</v>
      </c>
      <c r="S56" s="144">
        <f t="shared" si="4"/>
        <v>0</v>
      </c>
    </row>
    <row r="57" ht="18.0" customHeight="1">
      <c r="B57" s="435">
        <v>2054.0</v>
      </c>
      <c r="C57" s="418" t="s">
        <v>199</v>
      </c>
      <c r="D57" s="419"/>
      <c r="E57" s="436"/>
      <c r="F57" s="437">
        <v>23.0</v>
      </c>
      <c r="G57" s="438">
        <v>4150.0</v>
      </c>
      <c r="H57" s="392"/>
      <c r="I57" s="393"/>
      <c r="J57" s="394"/>
      <c r="K57" s="395"/>
      <c r="L57" s="396"/>
      <c r="M57" s="397"/>
      <c r="N57" s="398"/>
      <c r="O57" s="399"/>
      <c r="P57" s="400"/>
      <c r="Q57" s="401"/>
      <c r="R57" s="402">
        <f>(H57+I57+J57+K57+M57+L57+N57+O57+P57+Q57)*23</f>
        <v>0</v>
      </c>
      <c r="S57" s="240">
        <f t="shared" si="4"/>
        <v>0</v>
      </c>
    </row>
    <row r="58" ht="7.5" customHeight="1">
      <c r="B58" s="241"/>
      <c r="C58" s="241"/>
      <c r="D58" s="242"/>
      <c r="E58" s="241"/>
      <c r="F58" s="241"/>
      <c r="G58" s="243"/>
      <c r="H58" s="241"/>
      <c r="I58" s="244"/>
      <c r="J58" s="241"/>
      <c r="K58" s="241"/>
      <c r="L58" s="241"/>
      <c r="M58" s="241"/>
      <c r="N58" s="241"/>
      <c r="O58" s="241"/>
      <c r="P58" s="241"/>
      <c r="Q58" s="241"/>
      <c r="R58" s="245"/>
      <c r="S58" s="246"/>
    </row>
    <row r="59" ht="18.0" customHeight="1">
      <c r="B59" s="439">
        <v>2061.0</v>
      </c>
      <c r="C59" s="440" t="s">
        <v>200</v>
      </c>
      <c r="D59" s="441"/>
      <c r="E59" s="442"/>
      <c r="F59" s="443">
        <v>1.0</v>
      </c>
      <c r="G59" s="444">
        <v>145.0</v>
      </c>
      <c r="H59" s="145"/>
      <c r="I59" s="151"/>
      <c r="J59" s="152"/>
      <c r="K59" s="153"/>
      <c r="L59" s="154"/>
      <c r="M59" s="155"/>
      <c r="N59" s="156"/>
      <c r="O59" s="159"/>
      <c r="P59" s="160"/>
      <c r="Q59" s="370"/>
      <c r="R59" s="416">
        <f t="shared" ref="R59:R81" si="5">(H59+I59+J59+K59+M59+L59+N59+O59+P59+Q59)*1</f>
        <v>0</v>
      </c>
      <c r="S59" s="417">
        <f t="shared" ref="S59:S82" si="6">(H59+I59+J59+K59+L59+M59+N59+O59+P59+Q59)*G59</f>
        <v>0</v>
      </c>
    </row>
    <row r="60" ht="18.0" customHeight="1">
      <c r="B60" s="439">
        <v>2062.0</v>
      </c>
      <c r="C60" s="445" t="s">
        <v>201</v>
      </c>
      <c r="D60" s="446" t="s">
        <v>107</v>
      </c>
      <c r="E60" s="442"/>
      <c r="F60" s="443">
        <v>1.0</v>
      </c>
      <c r="G60" s="447">
        <v>145.0</v>
      </c>
      <c r="H60" s="150"/>
      <c r="I60" s="151"/>
      <c r="J60" s="152"/>
      <c r="K60" s="153"/>
      <c r="L60" s="154"/>
      <c r="M60" s="155"/>
      <c r="N60" s="156"/>
      <c r="O60" s="159"/>
      <c r="P60" s="160"/>
      <c r="Q60" s="370"/>
      <c r="R60" s="367">
        <f t="shared" si="5"/>
        <v>0</v>
      </c>
      <c r="S60" s="144">
        <f t="shared" si="6"/>
        <v>0</v>
      </c>
    </row>
    <row r="61" ht="18.0" customHeight="1">
      <c r="B61" s="448">
        <v>2063.0</v>
      </c>
      <c r="C61" s="449" t="s">
        <v>202</v>
      </c>
      <c r="D61" s="450"/>
      <c r="E61" s="451"/>
      <c r="F61" s="452">
        <v>1.0</v>
      </c>
      <c r="G61" s="453">
        <v>145.0</v>
      </c>
      <c r="H61" s="373"/>
      <c r="I61" s="376"/>
      <c r="J61" s="377"/>
      <c r="K61" s="378"/>
      <c r="L61" s="379"/>
      <c r="M61" s="380"/>
      <c r="N61" s="381"/>
      <c r="O61" s="382"/>
      <c r="P61" s="383"/>
      <c r="Q61" s="384"/>
      <c r="R61" s="367">
        <f t="shared" si="5"/>
        <v>0</v>
      </c>
      <c r="S61" s="144">
        <f t="shared" si="6"/>
        <v>0</v>
      </c>
    </row>
    <row r="62" ht="18.0" customHeight="1">
      <c r="B62" s="439">
        <v>2064.0</v>
      </c>
      <c r="C62" s="440" t="s">
        <v>203</v>
      </c>
      <c r="D62" s="441"/>
      <c r="E62" s="442"/>
      <c r="F62" s="443">
        <v>1.0</v>
      </c>
      <c r="G62" s="444">
        <v>145.0</v>
      </c>
      <c r="H62" s="150"/>
      <c r="I62" s="151"/>
      <c r="J62" s="152"/>
      <c r="K62" s="153"/>
      <c r="L62" s="154"/>
      <c r="M62" s="155"/>
      <c r="N62" s="156"/>
      <c r="O62" s="159"/>
      <c r="P62" s="160"/>
      <c r="Q62" s="370"/>
      <c r="R62" s="367">
        <f t="shared" si="5"/>
        <v>0</v>
      </c>
      <c r="S62" s="144">
        <f t="shared" si="6"/>
        <v>0</v>
      </c>
    </row>
    <row r="63" ht="18.0" customHeight="1">
      <c r="B63" s="439">
        <v>2065.0</v>
      </c>
      <c r="C63" s="440" t="s">
        <v>204</v>
      </c>
      <c r="D63" s="441"/>
      <c r="E63" s="442"/>
      <c r="F63" s="443">
        <v>1.0</v>
      </c>
      <c r="G63" s="444">
        <v>145.0</v>
      </c>
      <c r="H63" s="150"/>
      <c r="I63" s="151"/>
      <c r="J63" s="152"/>
      <c r="K63" s="153"/>
      <c r="L63" s="154"/>
      <c r="M63" s="155"/>
      <c r="N63" s="156"/>
      <c r="O63" s="159"/>
      <c r="P63" s="160"/>
      <c r="Q63" s="370"/>
      <c r="R63" s="367">
        <f t="shared" si="5"/>
        <v>0</v>
      </c>
      <c r="S63" s="144">
        <f t="shared" si="6"/>
        <v>0</v>
      </c>
    </row>
    <row r="64" ht="18.0" customHeight="1">
      <c r="B64" s="448">
        <v>2066.0</v>
      </c>
      <c r="C64" s="454" t="s">
        <v>205</v>
      </c>
      <c r="D64" s="455" t="s">
        <v>107</v>
      </c>
      <c r="E64" s="451"/>
      <c r="F64" s="452">
        <v>1.0</v>
      </c>
      <c r="G64" s="453">
        <v>145.0</v>
      </c>
      <c r="H64" s="373"/>
      <c r="I64" s="376"/>
      <c r="J64" s="377"/>
      <c r="K64" s="378"/>
      <c r="L64" s="379"/>
      <c r="M64" s="380"/>
      <c r="N64" s="381"/>
      <c r="O64" s="382"/>
      <c r="P64" s="383"/>
      <c r="Q64" s="384"/>
      <c r="R64" s="367">
        <f t="shared" si="5"/>
        <v>0</v>
      </c>
      <c r="S64" s="144">
        <f t="shared" si="6"/>
        <v>0</v>
      </c>
    </row>
    <row r="65" ht="18.0" customHeight="1">
      <c r="B65" s="439">
        <v>2067.0</v>
      </c>
      <c r="C65" s="440" t="s">
        <v>206</v>
      </c>
      <c r="D65" s="456" t="s">
        <v>107</v>
      </c>
      <c r="E65" s="442"/>
      <c r="F65" s="443">
        <v>1.0</v>
      </c>
      <c r="G65" s="444">
        <v>145.0</v>
      </c>
      <c r="H65" s="150"/>
      <c r="I65" s="151"/>
      <c r="J65" s="152"/>
      <c r="K65" s="153"/>
      <c r="L65" s="154"/>
      <c r="M65" s="155"/>
      <c r="N65" s="156"/>
      <c r="O65" s="159"/>
      <c r="P65" s="160"/>
      <c r="Q65" s="370"/>
      <c r="R65" s="367">
        <f t="shared" si="5"/>
        <v>0</v>
      </c>
      <c r="S65" s="144">
        <f t="shared" si="6"/>
        <v>0</v>
      </c>
    </row>
    <row r="66" ht="18.0" customHeight="1">
      <c r="B66" s="439">
        <v>2068.0</v>
      </c>
      <c r="C66" s="440" t="s">
        <v>207</v>
      </c>
      <c r="D66" s="457" t="s">
        <v>107</v>
      </c>
      <c r="E66" s="442"/>
      <c r="F66" s="443">
        <v>1.0</v>
      </c>
      <c r="G66" s="444">
        <v>145.0</v>
      </c>
      <c r="H66" s="150"/>
      <c r="I66" s="151"/>
      <c r="J66" s="152"/>
      <c r="K66" s="153"/>
      <c r="L66" s="154"/>
      <c r="M66" s="155"/>
      <c r="N66" s="156"/>
      <c r="O66" s="159"/>
      <c r="P66" s="160"/>
      <c r="Q66" s="370"/>
      <c r="R66" s="367">
        <f t="shared" si="5"/>
        <v>0</v>
      </c>
      <c r="S66" s="144">
        <f t="shared" si="6"/>
        <v>0</v>
      </c>
    </row>
    <row r="67" ht="18.0" customHeight="1">
      <c r="B67" s="448">
        <v>2069.0</v>
      </c>
      <c r="C67" s="454" t="s">
        <v>208</v>
      </c>
      <c r="D67" s="455" t="s">
        <v>107</v>
      </c>
      <c r="E67" s="451"/>
      <c r="F67" s="452">
        <v>1.0</v>
      </c>
      <c r="G67" s="453">
        <v>145.0</v>
      </c>
      <c r="H67" s="373"/>
      <c r="I67" s="376"/>
      <c r="J67" s="377"/>
      <c r="K67" s="378"/>
      <c r="L67" s="379"/>
      <c r="M67" s="380"/>
      <c r="N67" s="381"/>
      <c r="O67" s="382"/>
      <c r="P67" s="383"/>
      <c r="Q67" s="384"/>
      <c r="R67" s="367">
        <f t="shared" si="5"/>
        <v>0</v>
      </c>
      <c r="S67" s="144">
        <f t="shared" si="6"/>
        <v>0</v>
      </c>
    </row>
    <row r="68" ht="18.0" customHeight="1">
      <c r="B68" s="439">
        <v>2070.0</v>
      </c>
      <c r="C68" s="440" t="s">
        <v>209</v>
      </c>
      <c r="D68" s="441"/>
      <c r="E68" s="442"/>
      <c r="F68" s="443">
        <v>1.0</v>
      </c>
      <c r="G68" s="444">
        <v>145.0</v>
      </c>
      <c r="H68" s="150"/>
      <c r="I68" s="151"/>
      <c r="J68" s="152"/>
      <c r="K68" s="153"/>
      <c r="L68" s="154"/>
      <c r="M68" s="155"/>
      <c r="N68" s="156"/>
      <c r="O68" s="159"/>
      <c r="P68" s="160"/>
      <c r="Q68" s="370"/>
      <c r="R68" s="367">
        <f t="shared" si="5"/>
        <v>0</v>
      </c>
      <c r="S68" s="144">
        <f t="shared" si="6"/>
        <v>0</v>
      </c>
    </row>
    <row r="69" ht="18.0" customHeight="1">
      <c r="B69" s="458">
        <v>2071.0</v>
      </c>
      <c r="C69" s="459" t="s">
        <v>210</v>
      </c>
      <c r="D69" s="457"/>
      <c r="E69" s="460"/>
      <c r="F69" s="461">
        <v>1.0</v>
      </c>
      <c r="G69" s="462">
        <v>145.0</v>
      </c>
      <c r="H69" s="216"/>
      <c r="I69" s="197"/>
      <c r="J69" s="198"/>
      <c r="K69" s="199"/>
      <c r="L69" s="200"/>
      <c r="M69" s="201"/>
      <c r="N69" s="202"/>
      <c r="O69" s="205"/>
      <c r="P69" s="206"/>
      <c r="Q69" s="389"/>
      <c r="R69" s="367">
        <f t="shared" si="5"/>
        <v>0</v>
      </c>
      <c r="S69" s="144">
        <f t="shared" si="6"/>
        <v>0</v>
      </c>
    </row>
    <row r="70" ht="18.0" customHeight="1">
      <c r="B70" s="448">
        <v>2072.0</v>
      </c>
      <c r="C70" s="454" t="s">
        <v>211</v>
      </c>
      <c r="D70" s="455"/>
      <c r="E70" s="451"/>
      <c r="F70" s="452">
        <v>1.0</v>
      </c>
      <c r="G70" s="453">
        <v>165.0</v>
      </c>
      <c r="H70" s="371"/>
      <c r="I70" s="376"/>
      <c r="J70" s="377"/>
      <c r="K70" s="378"/>
      <c r="L70" s="379"/>
      <c r="M70" s="380"/>
      <c r="N70" s="381"/>
      <c r="O70" s="382"/>
      <c r="P70" s="383"/>
      <c r="Q70" s="384"/>
      <c r="R70" s="367">
        <f t="shared" si="5"/>
        <v>0</v>
      </c>
      <c r="S70" s="144">
        <f t="shared" si="6"/>
        <v>0</v>
      </c>
    </row>
    <row r="71" ht="18.0" customHeight="1">
      <c r="B71" s="439">
        <v>2073.0</v>
      </c>
      <c r="C71" s="445" t="s">
        <v>212</v>
      </c>
      <c r="D71" s="441"/>
      <c r="E71" s="442"/>
      <c r="F71" s="443">
        <v>1.0</v>
      </c>
      <c r="G71" s="444">
        <v>165.0</v>
      </c>
      <c r="H71" s="145"/>
      <c r="I71" s="151"/>
      <c r="J71" s="152"/>
      <c r="K71" s="153"/>
      <c r="L71" s="154"/>
      <c r="M71" s="155"/>
      <c r="N71" s="156"/>
      <c r="O71" s="159"/>
      <c r="P71" s="160"/>
      <c r="Q71" s="370"/>
      <c r="R71" s="367">
        <f t="shared" si="5"/>
        <v>0</v>
      </c>
      <c r="S71" s="144">
        <f t="shared" si="6"/>
        <v>0</v>
      </c>
    </row>
    <row r="72" ht="18.0" customHeight="1">
      <c r="B72" s="458">
        <v>2074.0</v>
      </c>
      <c r="C72" s="459" t="s">
        <v>213</v>
      </c>
      <c r="D72" s="457"/>
      <c r="E72" s="460"/>
      <c r="F72" s="461">
        <v>1.0</v>
      </c>
      <c r="G72" s="462">
        <v>165.0</v>
      </c>
      <c r="H72" s="193"/>
      <c r="I72" s="197"/>
      <c r="J72" s="198"/>
      <c r="K72" s="199"/>
      <c r="L72" s="200"/>
      <c r="M72" s="201"/>
      <c r="N72" s="202"/>
      <c r="O72" s="205"/>
      <c r="P72" s="206"/>
      <c r="Q72" s="389"/>
      <c r="R72" s="367">
        <f t="shared" si="5"/>
        <v>0</v>
      </c>
      <c r="S72" s="144">
        <f t="shared" si="6"/>
        <v>0</v>
      </c>
    </row>
    <row r="73" ht="18.0" customHeight="1">
      <c r="B73" s="448">
        <v>2075.0</v>
      </c>
      <c r="C73" s="454" t="s">
        <v>214</v>
      </c>
      <c r="D73" s="455"/>
      <c r="E73" s="451"/>
      <c r="F73" s="452">
        <v>1.0</v>
      </c>
      <c r="G73" s="453">
        <v>165.0</v>
      </c>
      <c r="H73" s="373"/>
      <c r="I73" s="376"/>
      <c r="J73" s="377"/>
      <c r="K73" s="378"/>
      <c r="L73" s="379"/>
      <c r="M73" s="380"/>
      <c r="N73" s="381"/>
      <c r="O73" s="382"/>
      <c r="P73" s="383"/>
      <c r="Q73" s="384"/>
      <c r="R73" s="367">
        <f t="shared" si="5"/>
        <v>0</v>
      </c>
      <c r="S73" s="144">
        <f t="shared" si="6"/>
        <v>0</v>
      </c>
    </row>
    <row r="74" ht="18.0" customHeight="1">
      <c r="B74" s="439">
        <v>2076.0</v>
      </c>
      <c r="C74" s="440" t="s">
        <v>215</v>
      </c>
      <c r="D74" s="441"/>
      <c r="E74" s="442"/>
      <c r="F74" s="443">
        <v>1.0</v>
      </c>
      <c r="G74" s="444">
        <v>200.0</v>
      </c>
      <c r="H74" s="150"/>
      <c r="I74" s="151"/>
      <c r="J74" s="152"/>
      <c r="K74" s="153"/>
      <c r="L74" s="154"/>
      <c r="M74" s="155"/>
      <c r="N74" s="156"/>
      <c r="O74" s="159"/>
      <c r="P74" s="160"/>
      <c r="Q74" s="370"/>
      <c r="R74" s="367">
        <f t="shared" si="5"/>
        <v>0</v>
      </c>
      <c r="S74" s="144">
        <f t="shared" si="6"/>
        <v>0</v>
      </c>
    </row>
    <row r="75" ht="18.0" customHeight="1">
      <c r="B75" s="458">
        <v>2077.0</v>
      </c>
      <c r="C75" s="459" t="s">
        <v>216</v>
      </c>
      <c r="D75" s="457"/>
      <c r="E75" s="460"/>
      <c r="F75" s="461">
        <v>1.0</v>
      </c>
      <c r="G75" s="462">
        <v>200.0</v>
      </c>
      <c r="H75" s="216"/>
      <c r="I75" s="197"/>
      <c r="J75" s="198"/>
      <c r="K75" s="199"/>
      <c r="L75" s="200"/>
      <c r="M75" s="201"/>
      <c r="N75" s="202"/>
      <c r="O75" s="205"/>
      <c r="P75" s="206"/>
      <c r="Q75" s="389"/>
      <c r="R75" s="367">
        <f t="shared" si="5"/>
        <v>0</v>
      </c>
      <c r="S75" s="144">
        <f t="shared" si="6"/>
        <v>0</v>
      </c>
    </row>
    <row r="76" ht="18.0" customHeight="1">
      <c r="B76" s="448">
        <v>2078.0</v>
      </c>
      <c r="C76" s="454" t="s">
        <v>217</v>
      </c>
      <c r="D76" s="455"/>
      <c r="E76" s="451"/>
      <c r="F76" s="452">
        <v>1.0</v>
      </c>
      <c r="G76" s="453">
        <v>200.0</v>
      </c>
      <c r="H76" s="373"/>
      <c r="I76" s="376"/>
      <c r="J76" s="377"/>
      <c r="K76" s="378"/>
      <c r="L76" s="379"/>
      <c r="M76" s="380"/>
      <c r="N76" s="381"/>
      <c r="O76" s="382"/>
      <c r="P76" s="383"/>
      <c r="Q76" s="384"/>
      <c r="R76" s="367">
        <f t="shared" si="5"/>
        <v>0</v>
      </c>
      <c r="S76" s="144">
        <f t="shared" si="6"/>
        <v>0</v>
      </c>
    </row>
    <row r="77" ht="18.0" customHeight="1">
      <c r="B77" s="439">
        <v>2079.0</v>
      </c>
      <c r="C77" s="440" t="s">
        <v>218</v>
      </c>
      <c r="D77" s="441"/>
      <c r="E77" s="442"/>
      <c r="F77" s="443">
        <v>1.0</v>
      </c>
      <c r="G77" s="444">
        <v>200.0</v>
      </c>
      <c r="H77" s="150"/>
      <c r="I77" s="151"/>
      <c r="J77" s="152"/>
      <c r="K77" s="153"/>
      <c r="L77" s="154"/>
      <c r="M77" s="155"/>
      <c r="N77" s="156"/>
      <c r="O77" s="159"/>
      <c r="P77" s="160"/>
      <c r="Q77" s="370"/>
      <c r="R77" s="367">
        <f t="shared" si="5"/>
        <v>0</v>
      </c>
      <c r="S77" s="144">
        <f t="shared" si="6"/>
        <v>0</v>
      </c>
    </row>
    <row r="78" ht="18.0" customHeight="1">
      <c r="B78" s="458">
        <v>2080.0</v>
      </c>
      <c r="C78" s="459" t="s">
        <v>219</v>
      </c>
      <c r="D78" s="457"/>
      <c r="E78" s="460"/>
      <c r="F78" s="461">
        <v>1.0</v>
      </c>
      <c r="G78" s="462">
        <v>200.0</v>
      </c>
      <c r="H78" s="216"/>
      <c r="I78" s="197"/>
      <c r="J78" s="198"/>
      <c r="K78" s="199"/>
      <c r="L78" s="200"/>
      <c r="M78" s="201"/>
      <c r="N78" s="202"/>
      <c r="O78" s="205"/>
      <c r="P78" s="206"/>
      <c r="Q78" s="389"/>
      <c r="R78" s="367">
        <f t="shared" si="5"/>
        <v>0</v>
      </c>
      <c r="S78" s="144">
        <f t="shared" si="6"/>
        <v>0</v>
      </c>
    </row>
    <row r="79" ht="18.0" customHeight="1">
      <c r="B79" s="448">
        <v>2081.0</v>
      </c>
      <c r="C79" s="454" t="s">
        <v>220</v>
      </c>
      <c r="D79" s="455"/>
      <c r="E79" s="451"/>
      <c r="F79" s="452">
        <v>1.0</v>
      </c>
      <c r="G79" s="453">
        <v>200.0</v>
      </c>
      <c r="H79" s="373"/>
      <c r="I79" s="376"/>
      <c r="J79" s="377"/>
      <c r="K79" s="378"/>
      <c r="L79" s="379"/>
      <c r="M79" s="380"/>
      <c r="N79" s="381"/>
      <c r="O79" s="382"/>
      <c r="P79" s="383"/>
      <c r="Q79" s="384"/>
      <c r="R79" s="367">
        <f t="shared" si="5"/>
        <v>0</v>
      </c>
      <c r="S79" s="144">
        <f t="shared" si="6"/>
        <v>0</v>
      </c>
    </row>
    <row r="80" ht="18.0" customHeight="1">
      <c r="B80" s="439">
        <v>2082.0</v>
      </c>
      <c r="C80" s="440" t="s">
        <v>221</v>
      </c>
      <c r="D80" s="441"/>
      <c r="E80" s="442"/>
      <c r="F80" s="443">
        <v>1.0</v>
      </c>
      <c r="G80" s="444">
        <v>345.0</v>
      </c>
      <c r="H80" s="150"/>
      <c r="I80" s="151"/>
      <c r="J80" s="152"/>
      <c r="K80" s="153"/>
      <c r="L80" s="154"/>
      <c r="M80" s="155"/>
      <c r="N80" s="156"/>
      <c r="O80" s="159"/>
      <c r="P80" s="160"/>
      <c r="Q80" s="370"/>
      <c r="R80" s="367">
        <f t="shared" si="5"/>
        <v>0</v>
      </c>
      <c r="S80" s="144">
        <f t="shared" si="6"/>
        <v>0</v>
      </c>
    </row>
    <row r="81" ht="18.0" customHeight="1">
      <c r="B81" s="458">
        <v>2083.0</v>
      </c>
      <c r="C81" s="459" t="s">
        <v>222</v>
      </c>
      <c r="D81" s="457"/>
      <c r="E81" s="460"/>
      <c r="F81" s="461">
        <v>1.0</v>
      </c>
      <c r="G81" s="462">
        <v>345.0</v>
      </c>
      <c r="H81" s="216"/>
      <c r="I81" s="197"/>
      <c r="J81" s="198"/>
      <c r="K81" s="199"/>
      <c r="L81" s="200"/>
      <c r="M81" s="201"/>
      <c r="N81" s="202"/>
      <c r="O81" s="205"/>
      <c r="P81" s="206"/>
      <c r="Q81" s="389"/>
      <c r="R81" s="367">
        <f t="shared" si="5"/>
        <v>0</v>
      </c>
      <c r="S81" s="144">
        <f t="shared" si="6"/>
        <v>0</v>
      </c>
    </row>
    <row r="82" ht="18.0" customHeight="1">
      <c r="B82" s="463">
        <v>2084.0</v>
      </c>
      <c r="C82" s="464" t="s">
        <v>223</v>
      </c>
      <c r="D82" s="465"/>
      <c r="E82" s="466"/>
      <c r="F82" s="467">
        <v>23.0</v>
      </c>
      <c r="G82" s="468">
        <v>4070.0</v>
      </c>
      <c r="H82" s="261"/>
      <c r="I82" s="262"/>
      <c r="J82" s="263"/>
      <c r="K82" s="264"/>
      <c r="L82" s="265"/>
      <c r="M82" s="266"/>
      <c r="N82" s="267"/>
      <c r="O82" s="270"/>
      <c r="P82" s="271"/>
      <c r="Q82" s="469"/>
      <c r="R82" s="470">
        <f>(H82+I82+J82+K82+M82+L82+N82+O82+P82+Q82)*23</f>
        <v>0</v>
      </c>
      <c r="S82" s="302">
        <f t="shared" si="6"/>
        <v>0</v>
      </c>
    </row>
    <row r="83" ht="18.0" customHeight="1">
      <c r="G83" s="347"/>
      <c r="S83" s="347"/>
    </row>
    <row r="84" ht="88.5" customHeight="1">
      <c r="B84" s="25"/>
      <c r="H84" s="320" t="s">
        <v>224</v>
      </c>
      <c r="I84" s="321" t="s">
        <v>225</v>
      </c>
      <c r="J84" s="322" t="s">
        <v>125</v>
      </c>
      <c r="K84" s="323" t="s">
        <v>126</v>
      </c>
      <c r="L84" s="324" t="s">
        <v>127</v>
      </c>
      <c r="M84" s="325" t="s">
        <v>138</v>
      </c>
      <c r="N84" s="326" t="s">
        <v>226</v>
      </c>
      <c r="O84" s="329" t="s">
        <v>132</v>
      </c>
      <c r="P84" s="471" t="s">
        <v>133</v>
      </c>
      <c r="Q84" s="472" t="s">
        <v>227</v>
      </c>
      <c r="R84" s="473"/>
      <c r="S84" s="474"/>
      <c r="T84" s="473"/>
      <c r="U84" s="473"/>
      <c r="V84" s="473"/>
      <c r="W84" s="473"/>
      <c r="X84" s="473"/>
      <c r="Y84" s="25"/>
    </row>
    <row r="85" ht="18.0" customHeight="1">
      <c r="B85" s="25"/>
      <c r="E85" s="337" t="s">
        <v>228</v>
      </c>
      <c r="F85" s="44"/>
      <c r="G85" s="84"/>
      <c r="H85" s="338">
        <f t="shared" ref="H85:Q85" si="7">(H9*1)+H10+(H11*1)+(H12*1)+(H13*1)+H14+H15+H16+H17+(H18*1)+(H19*1)+(H20*1)+(H21*1)+(H22*1)+(H23*1)+(H24*1)+(H25*1)+(H26*1)+(H27*1)+(H28*1)+(H29*1)+(H30*1)+(H31*1)+(H32*23)+(H34*1)+H35+(H36*1)+(H37*1)+(H38*1)+H39+H40+H41+H42+(H43*1)+(H44*1)+(H45*1)+(H46*1)+(H47*1)+(H48*1)+(H49*1)+(H50*1)+(H51*1)+(H52*1)+(H53*1)+(H54*1)+(H55*1)+(H56*1)+(H57*23)+(H59*1+H60)+(H61*1)+(H62*1)+(H63*1)+H64+H65+H66+H67+(H68*1)+(H69*1)+(H70*1)+(H71*1)+(H72*1)+(H73*1)+(H74*1)+(H75*1)+(H76*1)+(H77*1)+(H78*1)+(H79*1)+(H80*1)+(H81*1)+(H82*23)</f>
        <v>0</v>
      </c>
      <c r="I85" s="338">
        <f t="shared" si="7"/>
        <v>0</v>
      </c>
      <c r="J85" s="338">
        <f t="shared" si="7"/>
        <v>0</v>
      </c>
      <c r="K85" s="338">
        <f t="shared" si="7"/>
        <v>0</v>
      </c>
      <c r="L85" s="338">
        <f t="shared" si="7"/>
        <v>0</v>
      </c>
      <c r="M85" s="338">
        <f t="shared" si="7"/>
        <v>0</v>
      </c>
      <c r="N85" s="338">
        <f t="shared" si="7"/>
        <v>0</v>
      </c>
      <c r="O85" s="338">
        <f t="shared" si="7"/>
        <v>0</v>
      </c>
      <c r="P85" s="338">
        <f t="shared" si="7"/>
        <v>0</v>
      </c>
      <c r="Q85" s="338">
        <f t="shared" si="7"/>
        <v>0</v>
      </c>
      <c r="R85" s="475"/>
      <c r="S85" s="476"/>
      <c r="T85" s="475"/>
      <c r="U85" s="475"/>
      <c r="V85" s="475"/>
      <c r="W85" s="475"/>
      <c r="X85" s="475"/>
    </row>
    <row r="86" ht="18.0" customHeight="1">
      <c r="E86" s="339"/>
      <c r="F86" s="339"/>
      <c r="G86" s="340"/>
      <c r="H86" s="477" t="s">
        <v>142</v>
      </c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</row>
    <row r="87" ht="18.0" customHeight="1">
      <c r="E87" s="25"/>
      <c r="F87" s="25"/>
      <c r="G87" s="79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79"/>
      <c r="T87" s="25"/>
      <c r="U87" s="25"/>
      <c r="V87" s="25"/>
      <c r="W87" s="25"/>
      <c r="X87" s="25"/>
    </row>
    <row r="88" ht="27.75" customHeight="1">
      <c r="E88" s="343" t="s">
        <v>144</v>
      </c>
      <c r="F88" s="44"/>
      <c r="G88" s="84"/>
      <c r="H88" s="343">
        <f>H85+I85+J85+K85+L85+M85+N85+O85+P85+Q85</f>
        <v>0</v>
      </c>
      <c r="I88" s="44"/>
      <c r="J88" s="44"/>
      <c r="K88" s="44"/>
      <c r="L88" s="84"/>
      <c r="M88" s="25"/>
      <c r="N88" s="25"/>
      <c r="O88" s="344"/>
      <c r="P88" s="82"/>
      <c r="Q88" s="82"/>
      <c r="R88" s="82"/>
      <c r="S88" s="82"/>
      <c r="T88" s="345"/>
      <c r="U88" s="82"/>
      <c r="V88" s="82"/>
      <c r="W88" s="82"/>
      <c r="X88" s="82"/>
    </row>
    <row r="89" ht="27.75" customHeight="1">
      <c r="E89" s="343" t="s">
        <v>146</v>
      </c>
      <c r="F89" s="44"/>
      <c r="G89" s="84"/>
      <c r="H89" s="346">
        <f>SUM(S9:S82)</f>
        <v>0</v>
      </c>
      <c r="I89" s="44"/>
      <c r="J89" s="44"/>
      <c r="K89" s="44"/>
      <c r="L89" s="84"/>
      <c r="M89" s="25"/>
      <c r="N89" s="25"/>
      <c r="O89" s="25"/>
      <c r="P89" s="25"/>
      <c r="Q89" s="25"/>
      <c r="R89" s="25"/>
      <c r="S89" s="79"/>
      <c r="T89" s="25"/>
      <c r="U89" s="25"/>
      <c r="V89" s="25"/>
      <c r="W89" s="25"/>
      <c r="X89" s="25"/>
    </row>
    <row r="90" ht="14.25" customHeight="1">
      <c r="G90" s="347"/>
      <c r="H90" s="25"/>
      <c r="I90" s="478" t="s">
        <v>22</v>
      </c>
      <c r="J90" s="342"/>
      <c r="K90" s="342"/>
      <c r="L90" s="342"/>
      <c r="S90" s="347"/>
    </row>
    <row r="91" ht="14.25" customHeight="1">
      <c r="G91" s="347"/>
      <c r="S91" s="347"/>
    </row>
    <row r="92" ht="14.25" customHeight="1">
      <c r="G92" s="347"/>
      <c r="S92" s="347"/>
    </row>
    <row r="93" ht="14.25" customHeight="1">
      <c r="G93" s="347"/>
      <c r="S93" s="347"/>
    </row>
    <row r="94" ht="14.25" customHeight="1">
      <c r="G94" s="347"/>
      <c r="S94" s="347"/>
    </row>
    <row r="95" ht="14.25" customHeight="1">
      <c r="G95" s="347"/>
      <c r="S95" s="347"/>
    </row>
    <row r="96" ht="14.25" customHeight="1">
      <c r="G96" s="347"/>
      <c r="S96" s="347"/>
    </row>
    <row r="97" ht="14.25" customHeight="1">
      <c r="G97" s="347"/>
      <c r="S97" s="347"/>
    </row>
    <row r="98" ht="14.25" customHeight="1">
      <c r="G98" s="347"/>
      <c r="S98" s="347"/>
    </row>
    <row r="99" ht="14.25" customHeight="1">
      <c r="G99" s="347"/>
      <c r="S99" s="347"/>
    </row>
    <row r="100" ht="14.25" customHeight="1">
      <c r="G100" s="347"/>
      <c r="S100" s="347"/>
    </row>
    <row r="101" ht="14.25" customHeight="1">
      <c r="G101" s="347"/>
      <c r="S101" s="347"/>
    </row>
    <row r="102" ht="14.25" customHeight="1">
      <c r="G102" s="347"/>
      <c r="S102" s="347"/>
    </row>
    <row r="103" ht="14.25" customHeight="1">
      <c r="G103" s="347"/>
      <c r="S103" s="347"/>
    </row>
    <row r="104" ht="14.25" customHeight="1">
      <c r="G104" s="347"/>
      <c r="S104" s="347"/>
    </row>
    <row r="105" ht="14.25" customHeight="1">
      <c r="G105" s="347"/>
      <c r="S105" s="347"/>
    </row>
    <row r="106" ht="14.25" customHeight="1">
      <c r="G106" s="347"/>
      <c r="S106" s="347"/>
    </row>
    <row r="107" ht="14.25" customHeight="1">
      <c r="G107" s="347"/>
      <c r="S107" s="347"/>
    </row>
    <row r="108" ht="14.25" customHeight="1">
      <c r="G108" s="347"/>
      <c r="S108" s="347"/>
    </row>
    <row r="109" ht="14.25" customHeight="1">
      <c r="G109" s="347"/>
      <c r="S109" s="347"/>
    </row>
    <row r="110" ht="14.25" customHeight="1">
      <c r="G110" s="347"/>
      <c r="S110" s="347"/>
    </row>
    <row r="111" ht="14.25" customHeight="1">
      <c r="G111" s="347"/>
      <c r="S111" s="347"/>
    </row>
    <row r="112" ht="14.25" customHeight="1">
      <c r="G112" s="347"/>
      <c r="S112" s="347"/>
    </row>
    <row r="113" ht="14.25" customHeight="1">
      <c r="G113" s="347"/>
      <c r="S113" s="347"/>
    </row>
    <row r="114" ht="14.25" customHeight="1">
      <c r="G114" s="347"/>
      <c r="S114" s="347"/>
    </row>
    <row r="115" ht="14.25" customHeight="1">
      <c r="G115" s="347"/>
      <c r="S115" s="347"/>
    </row>
    <row r="116" ht="14.25" customHeight="1">
      <c r="G116" s="347"/>
      <c r="S116" s="347"/>
    </row>
    <row r="117" ht="14.25" customHeight="1">
      <c r="G117" s="347"/>
      <c r="S117" s="347"/>
    </row>
    <row r="118" ht="14.25" customHeight="1">
      <c r="G118" s="347"/>
      <c r="S118" s="347"/>
    </row>
    <row r="119" ht="14.25" customHeight="1">
      <c r="G119" s="347"/>
      <c r="S119" s="347"/>
    </row>
    <row r="120" ht="14.25" customHeight="1">
      <c r="G120" s="347"/>
      <c r="S120" s="347"/>
    </row>
    <row r="121" ht="14.25" customHeight="1">
      <c r="G121" s="347"/>
      <c r="S121" s="347"/>
    </row>
    <row r="122" ht="14.25" customHeight="1">
      <c r="G122" s="347"/>
      <c r="S122" s="347"/>
    </row>
    <row r="123" ht="14.25" customHeight="1">
      <c r="G123" s="347"/>
      <c r="S123" s="347"/>
    </row>
    <row r="124" ht="14.25" customHeight="1">
      <c r="G124" s="347"/>
      <c r="S124" s="347"/>
    </row>
    <row r="125" ht="14.25" customHeight="1">
      <c r="G125" s="347"/>
      <c r="S125" s="347"/>
    </row>
    <row r="126" ht="14.25" customHeight="1">
      <c r="G126" s="347"/>
      <c r="S126" s="347"/>
    </row>
    <row r="127" ht="14.25" customHeight="1">
      <c r="G127" s="347"/>
      <c r="S127" s="347"/>
    </row>
    <row r="128" ht="14.25" customHeight="1">
      <c r="G128" s="347"/>
      <c r="S128" s="347"/>
    </row>
    <row r="129" ht="14.25" customHeight="1">
      <c r="G129" s="347"/>
      <c r="S129" s="347"/>
    </row>
    <row r="130" ht="14.25" customHeight="1">
      <c r="G130" s="347"/>
      <c r="S130" s="347"/>
    </row>
    <row r="131" ht="14.25" customHeight="1">
      <c r="G131" s="347"/>
      <c r="S131" s="347"/>
    </row>
    <row r="132" ht="14.25" customHeight="1">
      <c r="G132" s="347"/>
      <c r="S132" s="347"/>
    </row>
    <row r="133" ht="14.25" customHeight="1">
      <c r="G133" s="347"/>
      <c r="S133" s="347"/>
    </row>
    <row r="134" ht="14.25" customHeight="1">
      <c r="G134" s="347"/>
      <c r="S134" s="347"/>
    </row>
    <row r="135" ht="14.25" customHeight="1">
      <c r="G135" s="347"/>
      <c r="S135" s="347"/>
    </row>
    <row r="136" ht="14.25" customHeight="1">
      <c r="G136" s="347"/>
      <c r="S136" s="347"/>
    </row>
    <row r="137" ht="14.25" customHeight="1">
      <c r="G137" s="347"/>
      <c r="S137" s="347"/>
    </row>
    <row r="138" ht="14.25" customHeight="1">
      <c r="G138" s="347"/>
      <c r="S138" s="347"/>
    </row>
    <row r="139" ht="14.25" customHeight="1">
      <c r="G139" s="347"/>
      <c r="S139" s="347"/>
    </row>
    <row r="140" ht="14.25" customHeight="1">
      <c r="G140" s="347"/>
      <c r="S140" s="347"/>
    </row>
    <row r="141" ht="14.25" customHeight="1">
      <c r="G141" s="347"/>
      <c r="S141" s="347"/>
    </row>
    <row r="142" ht="14.25" customHeight="1">
      <c r="G142" s="347"/>
      <c r="S142" s="347"/>
    </row>
    <row r="143" ht="14.25" customHeight="1">
      <c r="G143" s="347"/>
      <c r="S143" s="347"/>
    </row>
    <row r="144" ht="14.25" customHeight="1">
      <c r="G144" s="347"/>
      <c r="S144" s="347"/>
    </row>
    <row r="145" ht="14.25" customHeight="1">
      <c r="G145" s="347"/>
      <c r="S145" s="347"/>
    </row>
    <row r="146" ht="14.25" customHeight="1">
      <c r="G146" s="347"/>
      <c r="S146" s="347"/>
    </row>
    <row r="147" ht="14.25" customHeight="1">
      <c r="G147" s="347"/>
      <c r="S147" s="347"/>
    </row>
    <row r="148" ht="14.25" customHeight="1">
      <c r="G148" s="347"/>
      <c r="S148" s="347"/>
    </row>
    <row r="149" ht="14.25" customHeight="1">
      <c r="G149" s="347"/>
      <c r="S149" s="347"/>
    </row>
    <row r="150" ht="14.25" customHeight="1">
      <c r="G150" s="347"/>
      <c r="S150" s="347"/>
    </row>
    <row r="151" ht="14.25" customHeight="1">
      <c r="G151" s="347"/>
      <c r="S151" s="347"/>
    </row>
    <row r="152" ht="14.25" customHeight="1">
      <c r="G152" s="347"/>
      <c r="S152" s="347"/>
    </row>
    <row r="153" ht="14.25" customHeight="1">
      <c r="G153" s="347"/>
      <c r="S153" s="347"/>
    </row>
    <row r="154" ht="14.25" customHeight="1">
      <c r="G154" s="347"/>
      <c r="S154" s="347"/>
    </row>
    <row r="155" ht="14.25" customHeight="1">
      <c r="G155" s="347"/>
      <c r="S155" s="347"/>
    </row>
    <row r="156" ht="14.25" customHeight="1">
      <c r="G156" s="347"/>
      <c r="S156" s="347"/>
    </row>
    <row r="157" ht="14.25" customHeight="1">
      <c r="G157" s="347"/>
      <c r="S157" s="347"/>
    </row>
    <row r="158" ht="14.25" customHeight="1">
      <c r="G158" s="347"/>
      <c r="S158" s="347"/>
    </row>
    <row r="159" ht="14.25" customHeight="1">
      <c r="G159" s="347"/>
      <c r="S159" s="347"/>
    </row>
    <row r="160" ht="14.25" customHeight="1">
      <c r="G160" s="347"/>
      <c r="S160" s="347"/>
    </row>
    <row r="161" ht="14.25" customHeight="1">
      <c r="G161" s="347"/>
      <c r="S161" s="347"/>
    </row>
    <row r="162" ht="14.25" customHeight="1">
      <c r="G162" s="347"/>
      <c r="S162" s="347"/>
    </row>
    <row r="163" ht="14.25" customHeight="1">
      <c r="G163" s="347"/>
      <c r="S163" s="347"/>
    </row>
    <row r="164" ht="14.25" customHeight="1">
      <c r="G164" s="347"/>
      <c r="S164" s="347"/>
    </row>
    <row r="165" ht="14.25" customHeight="1">
      <c r="G165" s="347"/>
      <c r="S165" s="347"/>
    </row>
    <row r="166" ht="14.25" customHeight="1">
      <c r="G166" s="347"/>
      <c r="S166" s="347"/>
    </row>
    <row r="167" ht="14.25" customHeight="1">
      <c r="G167" s="347"/>
      <c r="S167" s="347"/>
    </row>
    <row r="168" ht="14.25" customHeight="1">
      <c r="G168" s="347"/>
      <c r="S168" s="347"/>
    </row>
    <row r="169" ht="14.25" customHeight="1">
      <c r="G169" s="347"/>
      <c r="S169" s="347"/>
    </row>
    <row r="170" ht="14.25" customHeight="1">
      <c r="G170" s="347"/>
      <c r="S170" s="347"/>
    </row>
    <row r="171" ht="14.25" customHeight="1">
      <c r="G171" s="347"/>
      <c r="S171" s="347"/>
    </row>
    <row r="172" ht="14.25" customHeight="1">
      <c r="G172" s="347"/>
      <c r="S172" s="347"/>
    </row>
    <row r="173" ht="14.25" customHeight="1">
      <c r="G173" s="347"/>
      <c r="S173" s="347"/>
    </row>
    <row r="174" ht="14.25" customHeight="1">
      <c r="G174" s="347"/>
      <c r="S174" s="347"/>
    </row>
    <row r="175" ht="14.25" customHeight="1">
      <c r="G175" s="347"/>
      <c r="S175" s="347"/>
    </row>
    <row r="176" ht="14.25" customHeight="1">
      <c r="G176" s="347"/>
      <c r="S176" s="347"/>
    </row>
    <row r="177" ht="14.25" customHeight="1">
      <c r="G177" s="347"/>
      <c r="S177" s="347"/>
    </row>
    <row r="178" ht="14.25" customHeight="1">
      <c r="G178" s="347"/>
      <c r="S178" s="347"/>
    </row>
    <row r="179" ht="14.25" customHeight="1">
      <c r="G179" s="347"/>
      <c r="S179" s="347"/>
    </row>
    <row r="180" ht="14.25" customHeight="1">
      <c r="G180" s="347"/>
      <c r="S180" s="347"/>
    </row>
    <row r="181" ht="14.25" customHeight="1">
      <c r="G181" s="347"/>
      <c r="S181" s="347"/>
    </row>
    <row r="182" ht="14.25" customHeight="1">
      <c r="G182" s="347"/>
      <c r="S182" s="347"/>
    </row>
    <row r="183" ht="14.25" customHeight="1">
      <c r="G183" s="347"/>
      <c r="S183" s="347"/>
    </row>
    <row r="184" ht="14.25" customHeight="1">
      <c r="G184" s="347"/>
      <c r="S184" s="347"/>
    </row>
    <row r="185" ht="14.25" customHeight="1">
      <c r="G185" s="347"/>
      <c r="S185" s="347"/>
    </row>
    <row r="186" ht="14.25" customHeight="1">
      <c r="G186" s="347"/>
      <c r="S186" s="347"/>
    </row>
    <row r="187" ht="14.25" customHeight="1">
      <c r="G187" s="347"/>
      <c r="S187" s="347"/>
    </row>
    <row r="188" ht="14.25" customHeight="1">
      <c r="G188" s="347"/>
      <c r="S188" s="347"/>
    </row>
    <row r="189" ht="14.25" customHeight="1">
      <c r="G189" s="347"/>
      <c r="S189" s="347"/>
    </row>
    <row r="190" ht="14.25" customHeight="1">
      <c r="G190" s="347"/>
      <c r="S190" s="347"/>
    </row>
    <row r="191" ht="14.25" customHeight="1">
      <c r="G191" s="347"/>
      <c r="S191" s="347"/>
    </row>
    <row r="192" ht="14.25" customHeight="1">
      <c r="G192" s="347"/>
      <c r="S192" s="347"/>
    </row>
    <row r="193" ht="14.25" customHeight="1">
      <c r="G193" s="347"/>
      <c r="S193" s="347"/>
    </row>
    <row r="194" ht="14.25" customHeight="1">
      <c r="G194" s="347"/>
      <c r="S194" s="347"/>
    </row>
    <row r="195" ht="14.25" customHeight="1">
      <c r="G195" s="347"/>
      <c r="S195" s="347"/>
    </row>
    <row r="196" ht="14.25" customHeight="1">
      <c r="G196" s="347"/>
      <c r="S196" s="347"/>
    </row>
    <row r="197" ht="14.25" customHeight="1">
      <c r="G197" s="347"/>
      <c r="S197" s="347"/>
    </row>
    <row r="198" ht="14.25" customHeight="1">
      <c r="G198" s="347"/>
      <c r="S198" s="347"/>
    </row>
    <row r="199" ht="14.25" customHeight="1">
      <c r="G199" s="347"/>
      <c r="S199" s="347"/>
    </row>
    <row r="200" ht="14.25" customHeight="1">
      <c r="G200" s="347"/>
      <c r="S200" s="347"/>
    </row>
    <row r="201" ht="14.25" customHeight="1">
      <c r="G201" s="347"/>
      <c r="S201" s="347"/>
    </row>
    <row r="202" ht="14.25" customHeight="1">
      <c r="G202" s="347"/>
      <c r="S202" s="347"/>
    </row>
    <row r="203" ht="14.25" customHeight="1">
      <c r="G203" s="347"/>
      <c r="S203" s="347"/>
    </row>
    <row r="204" ht="14.25" customHeight="1">
      <c r="G204" s="347"/>
      <c r="S204" s="347"/>
    </row>
    <row r="205" ht="14.25" customHeight="1">
      <c r="G205" s="347"/>
      <c r="S205" s="347"/>
    </row>
    <row r="206" ht="14.25" customHeight="1">
      <c r="G206" s="347"/>
      <c r="S206" s="347"/>
    </row>
    <row r="207" ht="14.25" customHeight="1">
      <c r="G207" s="347"/>
      <c r="S207" s="347"/>
    </row>
    <row r="208" ht="14.25" customHeight="1">
      <c r="G208" s="347"/>
      <c r="S208" s="347"/>
    </row>
    <row r="209" ht="14.25" customHeight="1">
      <c r="G209" s="347"/>
      <c r="S209" s="347"/>
    </row>
    <row r="210" ht="14.25" customHeight="1">
      <c r="G210" s="347"/>
      <c r="S210" s="347"/>
    </row>
    <row r="211" ht="14.25" customHeight="1">
      <c r="G211" s="347"/>
      <c r="S211" s="347"/>
    </row>
    <row r="212" ht="14.25" customHeight="1">
      <c r="G212" s="347"/>
      <c r="S212" s="347"/>
    </row>
    <row r="213" ht="14.25" customHeight="1">
      <c r="G213" s="347"/>
      <c r="S213" s="347"/>
    </row>
    <row r="214" ht="14.25" customHeight="1">
      <c r="G214" s="347"/>
      <c r="S214" s="347"/>
    </row>
    <row r="215" ht="14.25" customHeight="1">
      <c r="G215" s="347"/>
      <c r="S215" s="347"/>
    </row>
    <row r="216" ht="14.25" customHeight="1">
      <c r="G216" s="347"/>
      <c r="S216" s="347"/>
    </row>
    <row r="217" ht="14.25" customHeight="1">
      <c r="G217" s="347"/>
      <c r="S217" s="347"/>
    </row>
    <row r="218" ht="14.25" customHeight="1">
      <c r="G218" s="347"/>
      <c r="S218" s="347"/>
    </row>
    <row r="219" ht="14.25" customHeight="1">
      <c r="G219" s="347"/>
      <c r="S219" s="347"/>
    </row>
    <row r="220" ht="14.25" customHeight="1">
      <c r="G220" s="347"/>
      <c r="S220" s="347"/>
    </row>
    <row r="221" ht="14.25" customHeight="1">
      <c r="G221" s="347"/>
      <c r="S221" s="347"/>
    </row>
    <row r="222" ht="14.25" customHeight="1">
      <c r="G222" s="347"/>
      <c r="S222" s="347"/>
    </row>
    <row r="223" ht="14.25" customHeight="1">
      <c r="G223" s="347"/>
      <c r="S223" s="347"/>
    </row>
    <row r="224" ht="14.25" customHeight="1">
      <c r="G224" s="347"/>
      <c r="S224" s="347"/>
    </row>
    <row r="225" ht="14.25" customHeight="1">
      <c r="G225" s="347"/>
      <c r="S225" s="347"/>
    </row>
    <row r="226" ht="14.25" customHeight="1">
      <c r="G226" s="347"/>
      <c r="S226" s="347"/>
    </row>
    <row r="227" ht="14.25" customHeight="1">
      <c r="G227" s="347"/>
      <c r="S227" s="347"/>
    </row>
    <row r="228" ht="14.25" customHeight="1">
      <c r="G228" s="347"/>
      <c r="S228" s="347"/>
    </row>
    <row r="229" ht="14.25" customHeight="1">
      <c r="G229" s="347"/>
      <c r="S229" s="347"/>
    </row>
    <row r="230" ht="14.25" customHeight="1">
      <c r="G230" s="347"/>
      <c r="S230" s="347"/>
    </row>
    <row r="231" ht="14.25" customHeight="1">
      <c r="G231" s="347"/>
      <c r="S231" s="347"/>
    </row>
    <row r="232" ht="14.25" customHeight="1">
      <c r="G232" s="347"/>
      <c r="S232" s="347"/>
    </row>
    <row r="233" ht="14.25" customHeight="1">
      <c r="G233" s="347"/>
      <c r="S233" s="347"/>
    </row>
    <row r="234" ht="14.25" customHeight="1">
      <c r="G234" s="347"/>
      <c r="S234" s="347"/>
    </row>
    <row r="235" ht="14.25" customHeight="1">
      <c r="G235" s="347"/>
      <c r="S235" s="347"/>
    </row>
    <row r="236" ht="14.25" customHeight="1">
      <c r="G236" s="347"/>
      <c r="S236" s="347"/>
    </row>
    <row r="237" ht="14.25" customHeight="1">
      <c r="G237" s="347"/>
      <c r="S237" s="347"/>
    </row>
    <row r="238" ht="14.25" customHeight="1">
      <c r="G238" s="347"/>
      <c r="S238" s="347"/>
    </row>
    <row r="239" ht="14.25" customHeight="1">
      <c r="G239" s="347"/>
      <c r="S239" s="347"/>
    </row>
    <row r="240" ht="14.25" customHeight="1">
      <c r="G240" s="347"/>
      <c r="S240" s="347"/>
    </row>
    <row r="241" ht="14.25" customHeight="1">
      <c r="G241" s="347"/>
      <c r="S241" s="347"/>
    </row>
    <row r="242" ht="14.25" customHeight="1">
      <c r="G242" s="347"/>
      <c r="S242" s="347"/>
    </row>
    <row r="243" ht="14.25" customHeight="1">
      <c r="G243" s="347"/>
      <c r="S243" s="347"/>
    </row>
    <row r="244" ht="14.25" customHeight="1">
      <c r="G244" s="347"/>
      <c r="S244" s="347"/>
    </row>
    <row r="245" ht="14.25" customHeight="1">
      <c r="G245" s="347"/>
      <c r="S245" s="347"/>
    </row>
    <row r="246" ht="14.25" customHeight="1">
      <c r="G246" s="347"/>
      <c r="S246" s="347"/>
    </row>
    <row r="247" ht="14.25" customHeight="1">
      <c r="G247" s="347"/>
      <c r="S247" s="347"/>
    </row>
    <row r="248" ht="14.25" customHeight="1">
      <c r="G248" s="347"/>
      <c r="S248" s="347"/>
    </row>
    <row r="249" ht="14.25" customHeight="1">
      <c r="G249" s="347"/>
      <c r="S249" s="347"/>
    </row>
    <row r="250" ht="14.25" customHeight="1">
      <c r="G250" s="347"/>
      <c r="S250" s="347"/>
    </row>
    <row r="251" ht="14.25" customHeight="1">
      <c r="G251" s="347"/>
      <c r="S251" s="347"/>
    </row>
    <row r="252" ht="14.25" customHeight="1">
      <c r="G252" s="347"/>
      <c r="S252" s="347"/>
    </row>
    <row r="253" ht="14.25" customHeight="1">
      <c r="G253" s="347"/>
      <c r="S253" s="347"/>
    </row>
    <row r="254" ht="14.25" customHeight="1">
      <c r="G254" s="347"/>
      <c r="S254" s="347"/>
    </row>
    <row r="255" ht="14.25" customHeight="1">
      <c r="G255" s="347"/>
      <c r="S255" s="347"/>
    </row>
    <row r="256" ht="14.25" customHeight="1">
      <c r="G256" s="347"/>
      <c r="S256" s="347"/>
    </row>
    <row r="257" ht="14.25" customHeight="1">
      <c r="G257" s="347"/>
      <c r="S257" s="347"/>
    </row>
    <row r="258" ht="14.25" customHeight="1">
      <c r="G258" s="347"/>
      <c r="S258" s="347"/>
    </row>
    <row r="259" ht="14.25" customHeight="1">
      <c r="G259" s="347"/>
      <c r="S259" s="347"/>
    </row>
    <row r="260" ht="14.25" customHeight="1">
      <c r="G260" s="347"/>
      <c r="S260" s="347"/>
    </row>
    <row r="261" ht="14.25" customHeight="1">
      <c r="G261" s="347"/>
      <c r="S261" s="347"/>
    </row>
    <row r="262" ht="14.25" customHeight="1">
      <c r="G262" s="347"/>
      <c r="S262" s="347"/>
    </row>
    <row r="263" ht="14.25" customHeight="1">
      <c r="G263" s="347"/>
      <c r="S263" s="347"/>
    </row>
    <row r="264" ht="14.25" customHeight="1">
      <c r="G264" s="347"/>
      <c r="S264" s="347"/>
    </row>
    <row r="265" ht="14.25" customHeight="1">
      <c r="G265" s="347"/>
      <c r="S265" s="347"/>
    </row>
    <row r="266" ht="14.25" customHeight="1">
      <c r="G266" s="347"/>
      <c r="S266" s="347"/>
    </row>
    <row r="267" ht="14.25" customHeight="1">
      <c r="G267" s="347"/>
      <c r="S267" s="347"/>
    </row>
    <row r="268" ht="14.25" customHeight="1">
      <c r="G268" s="347"/>
      <c r="S268" s="347"/>
    </row>
    <row r="269" ht="14.25" customHeight="1">
      <c r="G269" s="347"/>
      <c r="S269" s="347"/>
    </row>
    <row r="270" ht="14.25" customHeight="1">
      <c r="G270" s="347"/>
      <c r="S270" s="347"/>
    </row>
    <row r="271" ht="14.25" customHeight="1">
      <c r="G271" s="347"/>
      <c r="S271" s="347"/>
    </row>
    <row r="272" ht="14.25" customHeight="1">
      <c r="G272" s="347"/>
      <c r="S272" s="347"/>
    </row>
    <row r="273" ht="14.25" customHeight="1">
      <c r="G273" s="347"/>
      <c r="S273" s="347"/>
    </row>
    <row r="274" ht="14.25" customHeight="1">
      <c r="G274" s="347"/>
      <c r="S274" s="347"/>
    </row>
    <row r="275" ht="14.25" customHeight="1">
      <c r="G275" s="347"/>
      <c r="S275" s="347"/>
    </row>
    <row r="276" ht="14.25" customHeight="1">
      <c r="G276" s="347"/>
      <c r="S276" s="347"/>
    </row>
    <row r="277" ht="14.25" customHeight="1">
      <c r="G277" s="347"/>
      <c r="S277" s="347"/>
    </row>
    <row r="278" ht="14.25" customHeight="1">
      <c r="G278" s="347"/>
      <c r="S278" s="347"/>
    </row>
    <row r="279" ht="14.25" customHeight="1">
      <c r="G279" s="347"/>
      <c r="S279" s="347"/>
    </row>
    <row r="280" ht="14.25" customHeight="1">
      <c r="G280" s="347"/>
      <c r="S280" s="347"/>
    </row>
    <row r="281" ht="14.25" customHeight="1">
      <c r="G281" s="347"/>
      <c r="S281" s="347"/>
    </row>
    <row r="282" ht="14.25" customHeight="1">
      <c r="G282" s="347"/>
      <c r="S282" s="347"/>
    </row>
    <row r="283" ht="14.25" customHeight="1">
      <c r="G283" s="347"/>
      <c r="S283" s="347"/>
    </row>
    <row r="284" ht="14.25" customHeight="1">
      <c r="G284" s="347"/>
      <c r="S284" s="347"/>
    </row>
    <row r="285" ht="14.25" customHeight="1">
      <c r="G285" s="347"/>
      <c r="S285" s="347"/>
    </row>
    <row r="286" ht="14.25" customHeight="1">
      <c r="G286" s="347"/>
      <c r="S286" s="347"/>
    </row>
    <row r="287" ht="14.25" customHeight="1">
      <c r="G287" s="347"/>
      <c r="S287" s="347"/>
    </row>
    <row r="288" ht="14.25" customHeight="1">
      <c r="G288" s="347"/>
      <c r="S288" s="347"/>
    </row>
    <row r="289" ht="14.25" customHeight="1">
      <c r="G289" s="347"/>
      <c r="S289" s="347"/>
    </row>
    <row r="290" ht="14.25" customHeight="1">
      <c r="G290" s="347"/>
      <c r="S290" s="347"/>
    </row>
    <row r="291" ht="14.25" customHeight="1">
      <c r="G291" s="347"/>
      <c r="S291" s="347"/>
    </row>
    <row r="292" ht="14.25" customHeight="1">
      <c r="G292" s="347"/>
      <c r="S292" s="347"/>
    </row>
    <row r="293" ht="14.25" customHeight="1">
      <c r="G293" s="347"/>
      <c r="S293" s="347"/>
    </row>
    <row r="294" ht="14.25" customHeight="1">
      <c r="G294" s="347"/>
      <c r="S294" s="347"/>
    </row>
    <row r="295" ht="14.25" customHeight="1">
      <c r="G295" s="347"/>
      <c r="S295" s="347"/>
    </row>
    <row r="296" ht="14.25" customHeight="1">
      <c r="G296" s="347"/>
      <c r="S296" s="347"/>
    </row>
    <row r="297" ht="14.25" customHeight="1">
      <c r="G297" s="347"/>
      <c r="S297" s="347"/>
    </row>
    <row r="298" ht="14.25" customHeight="1">
      <c r="G298" s="347"/>
      <c r="S298" s="347"/>
    </row>
    <row r="299" ht="14.25" customHeight="1">
      <c r="G299" s="347"/>
      <c r="S299" s="347"/>
    </row>
    <row r="300" ht="14.25" customHeight="1">
      <c r="G300" s="347"/>
      <c r="S300" s="347"/>
    </row>
    <row r="301" ht="14.25" customHeight="1">
      <c r="G301" s="347"/>
      <c r="S301" s="347"/>
    </row>
    <row r="302" ht="14.25" customHeight="1">
      <c r="G302" s="347"/>
      <c r="S302" s="347"/>
    </row>
    <row r="303" ht="14.25" customHeight="1">
      <c r="G303" s="347"/>
      <c r="S303" s="347"/>
    </row>
    <row r="304" ht="14.25" customHeight="1">
      <c r="G304" s="347"/>
      <c r="S304" s="347"/>
    </row>
    <row r="305" ht="14.25" customHeight="1">
      <c r="G305" s="347"/>
      <c r="S305" s="347"/>
    </row>
    <row r="306" ht="14.25" customHeight="1">
      <c r="G306" s="347"/>
      <c r="S306" s="347"/>
    </row>
    <row r="307" ht="14.25" customHeight="1">
      <c r="G307" s="347"/>
      <c r="S307" s="347"/>
    </row>
    <row r="308" ht="14.25" customHeight="1">
      <c r="G308" s="347"/>
      <c r="S308" s="347"/>
    </row>
    <row r="309" ht="14.25" customHeight="1">
      <c r="G309" s="347"/>
      <c r="S309" s="347"/>
    </row>
    <row r="310" ht="14.25" customHeight="1">
      <c r="G310" s="347"/>
      <c r="S310" s="347"/>
    </row>
    <row r="311" ht="14.25" customHeight="1">
      <c r="G311" s="347"/>
      <c r="S311" s="347"/>
    </row>
    <row r="312" ht="14.25" customHeight="1">
      <c r="G312" s="347"/>
      <c r="S312" s="347"/>
    </row>
    <row r="313" ht="14.25" customHeight="1">
      <c r="G313" s="347"/>
      <c r="S313" s="347"/>
    </row>
    <row r="314" ht="14.25" customHeight="1">
      <c r="G314" s="347"/>
      <c r="S314" s="347"/>
    </row>
    <row r="315" ht="14.25" customHeight="1">
      <c r="G315" s="347"/>
      <c r="S315" s="347"/>
    </row>
    <row r="316" ht="14.25" customHeight="1">
      <c r="G316" s="347"/>
      <c r="S316" s="347"/>
    </row>
    <row r="317" ht="14.25" customHeight="1">
      <c r="G317" s="347"/>
      <c r="S317" s="347"/>
    </row>
    <row r="318" ht="14.25" customHeight="1">
      <c r="G318" s="347"/>
      <c r="S318" s="347"/>
    </row>
    <row r="319" ht="14.25" customHeight="1">
      <c r="G319" s="347"/>
      <c r="S319" s="347"/>
    </row>
    <row r="320" ht="14.25" customHeight="1">
      <c r="G320" s="347"/>
      <c r="S320" s="347"/>
    </row>
    <row r="321" ht="14.25" customHeight="1">
      <c r="G321" s="347"/>
      <c r="S321" s="347"/>
    </row>
    <row r="322" ht="14.25" customHeight="1">
      <c r="G322" s="347"/>
      <c r="S322" s="347"/>
    </row>
    <row r="323" ht="14.25" customHeight="1">
      <c r="G323" s="347"/>
      <c r="S323" s="347"/>
    </row>
    <row r="324" ht="14.25" customHeight="1">
      <c r="G324" s="347"/>
      <c r="S324" s="347"/>
    </row>
    <row r="325" ht="14.25" customHeight="1">
      <c r="G325" s="347"/>
      <c r="S325" s="347"/>
    </row>
    <row r="326" ht="14.25" customHeight="1">
      <c r="G326" s="347"/>
      <c r="S326" s="347"/>
    </row>
    <row r="327" ht="14.25" customHeight="1">
      <c r="G327" s="347"/>
      <c r="S327" s="347"/>
    </row>
    <row r="328" ht="14.25" customHeight="1">
      <c r="G328" s="347"/>
      <c r="S328" s="347"/>
    </row>
    <row r="329" ht="14.25" customHeight="1">
      <c r="G329" s="347"/>
      <c r="S329" s="347"/>
    </row>
    <row r="330" ht="14.25" customHeight="1">
      <c r="G330" s="347"/>
      <c r="S330" s="347"/>
    </row>
    <row r="331" ht="14.25" customHeight="1">
      <c r="G331" s="347"/>
      <c r="S331" s="347"/>
    </row>
    <row r="332" ht="14.25" customHeight="1">
      <c r="G332" s="347"/>
      <c r="S332" s="347"/>
    </row>
    <row r="333" ht="14.25" customHeight="1">
      <c r="G333" s="347"/>
      <c r="S333" s="347"/>
    </row>
    <row r="334" ht="14.25" customHeight="1">
      <c r="G334" s="347"/>
      <c r="S334" s="347"/>
    </row>
    <row r="335" ht="14.25" customHeight="1">
      <c r="G335" s="347"/>
      <c r="S335" s="347"/>
    </row>
    <row r="336" ht="14.25" customHeight="1">
      <c r="G336" s="347"/>
      <c r="S336" s="347"/>
    </row>
    <row r="337" ht="14.25" customHeight="1">
      <c r="G337" s="347"/>
      <c r="S337" s="347"/>
    </row>
    <row r="338" ht="14.25" customHeight="1">
      <c r="G338" s="347"/>
      <c r="S338" s="347"/>
    </row>
    <row r="339" ht="14.25" customHeight="1">
      <c r="G339" s="347"/>
      <c r="S339" s="347"/>
    </row>
    <row r="340" ht="14.25" customHeight="1">
      <c r="G340" s="347"/>
      <c r="S340" s="347"/>
    </row>
    <row r="341" ht="14.25" customHeight="1">
      <c r="G341" s="347"/>
      <c r="S341" s="347"/>
    </row>
    <row r="342" ht="14.25" customHeight="1">
      <c r="G342" s="347"/>
      <c r="S342" s="347"/>
    </row>
    <row r="343" ht="14.25" customHeight="1">
      <c r="G343" s="347"/>
      <c r="S343" s="347"/>
    </row>
    <row r="344" ht="14.25" customHeight="1">
      <c r="G344" s="347"/>
      <c r="S344" s="347"/>
    </row>
    <row r="345" ht="14.25" customHeight="1">
      <c r="G345" s="347"/>
      <c r="S345" s="347"/>
    </row>
    <row r="346" ht="14.25" customHeight="1">
      <c r="G346" s="347"/>
      <c r="S346" s="347"/>
    </row>
    <row r="347" ht="14.25" customHeight="1">
      <c r="G347" s="347"/>
      <c r="S347" s="347"/>
    </row>
    <row r="348" ht="14.25" customHeight="1">
      <c r="G348" s="347"/>
      <c r="S348" s="347"/>
    </row>
    <row r="349" ht="14.25" customHeight="1">
      <c r="G349" s="347"/>
      <c r="S349" s="347"/>
    </row>
    <row r="350" ht="14.25" customHeight="1">
      <c r="G350" s="347"/>
      <c r="S350" s="347"/>
    </row>
    <row r="351" ht="14.25" customHeight="1">
      <c r="G351" s="347"/>
      <c r="S351" s="347"/>
    </row>
    <row r="352" ht="14.25" customHeight="1">
      <c r="G352" s="347"/>
      <c r="S352" s="347"/>
    </row>
    <row r="353" ht="14.25" customHeight="1">
      <c r="G353" s="347"/>
      <c r="S353" s="347"/>
    </row>
    <row r="354" ht="14.25" customHeight="1">
      <c r="G354" s="347"/>
      <c r="S354" s="347"/>
    </row>
    <row r="355" ht="14.25" customHeight="1">
      <c r="G355" s="347"/>
      <c r="S355" s="347"/>
    </row>
    <row r="356" ht="14.25" customHeight="1">
      <c r="G356" s="347"/>
      <c r="S356" s="347"/>
    </row>
    <row r="357" ht="14.25" customHeight="1">
      <c r="G357" s="347"/>
      <c r="S357" s="347"/>
    </row>
    <row r="358" ht="14.25" customHeight="1">
      <c r="G358" s="347"/>
      <c r="S358" s="347"/>
    </row>
    <row r="359" ht="14.25" customHeight="1">
      <c r="G359" s="347"/>
      <c r="S359" s="347"/>
    </row>
    <row r="360" ht="14.25" customHeight="1">
      <c r="G360" s="347"/>
      <c r="S360" s="347"/>
    </row>
    <row r="361" ht="14.25" customHeight="1">
      <c r="G361" s="347"/>
      <c r="S361" s="347"/>
    </row>
    <row r="362" ht="14.25" customHeight="1">
      <c r="G362" s="347"/>
      <c r="S362" s="347"/>
    </row>
    <row r="363" ht="14.25" customHeight="1">
      <c r="G363" s="347"/>
      <c r="S363" s="347"/>
    </row>
    <row r="364" ht="14.25" customHeight="1">
      <c r="G364" s="347"/>
      <c r="S364" s="347"/>
    </row>
    <row r="365" ht="14.25" customHeight="1">
      <c r="G365" s="347"/>
      <c r="S365" s="347"/>
    </row>
    <row r="366" ht="14.25" customHeight="1">
      <c r="G366" s="347"/>
      <c r="S366" s="347"/>
    </row>
    <row r="367" ht="14.25" customHeight="1">
      <c r="G367" s="347"/>
      <c r="S367" s="347"/>
    </row>
    <row r="368" ht="14.25" customHeight="1">
      <c r="G368" s="347"/>
      <c r="S368" s="347"/>
    </row>
    <row r="369" ht="14.25" customHeight="1">
      <c r="G369" s="347"/>
      <c r="S369" s="347"/>
    </row>
    <row r="370" ht="14.25" customHeight="1">
      <c r="G370" s="347"/>
      <c r="S370" s="347"/>
    </row>
    <row r="371" ht="14.25" customHeight="1">
      <c r="G371" s="347"/>
      <c r="S371" s="347"/>
    </row>
    <row r="372" ht="14.25" customHeight="1">
      <c r="G372" s="347"/>
      <c r="S372" s="347"/>
    </row>
    <row r="373" ht="14.25" customHeight="1">
      <c r="G373" s="347"/>
      <c r="S373" s="347"/>
    </row>
    <row r="374" ht="14.25" customHeight="1">
      <c r="G374" s="347"/>
      <c r="S374" s="347"/>
    </row>
    <row r="375" ht="14.25" customHeight="1">
      <c r="G375" s="347"/>
      <c r="S375" s="347"/>
    </row>
    <row r="376" ht="14.25" customHeight="1">
      <c r="G376" s="347"/>
      <c r="S376" s="347"/>
    </row>
    <row r="377" ht="14.25" customHeight="1">
      <c r="G377" s="347"/>
      <c r="S377" s="347"/>
    </row>
    <row r="378" ht="14.25" customHeight="1">
      <c r="G378" s="347"/>
      <c r="S378" s="347"/>
    </row>
    <row r="379" ht="14.25" customHeight="1">
      <c r="G379" s="347"/>
      <c r="S379" s="347"/>
    </row>
    <row r="380" ht="14.25" customHeight="1">
      <c r="G380" s="347"/>
      <c r="S380" s="347"/>
    </row>
    <row r="381" ht="14.25" customHeight="1">
      <c r="G381" s="347"/>
      <c r="S381" s="347"/>
    </row>
    <row r="382" ht="14.25" customHeight="1">
      <c r="G382" s="347"/>
      <c r="S382" s="347"/>
    </row>
    <row r="383" ht="14.25" customHeight="1">
      <c r="G383" s="347"/>
      <c r="S383" s="347"/>
    </row>
    <row r="384" ht="14.25" customHeight="1">
      <c r="G384" s="347"/>
      <c r="S384" s="347"/>
    </row>
    <row r="385" ht="14.25" customHeight="1">
      <c r="G385" s="347"/>
      <c r="S385" s="347"/>
    </row>
    <row r="386" ht="14.25" customHeight="1">
      <c r="G386" s="347"/>
      <c r="S386" s="347"/>
    </row>
    <row r="387" ht="14.25" customHeight="1">
      <c r="G387" s="347"/>
      <c r="S387" s="347"/>
    </row>
    <row r="388" ht="14.25" customHeight="1">
      <c r="G388" s="347"/>
      <c r="S388" s="347"/>
    </row>
    <row r="389" ht="14.25" customHeight="1">
      <c r="G389" s="347"/>
      <c r="S389" s="347"/>
    </row>
    <row r="390" ht="14.25" customHeight="1">
      <c r="G390" s="347"/>
      <c r="S390" s="347"/>
    </row>
    <row r="391" ht="14.25" customHeight="1">
      <c r="G391" s="347"/>
      <c r="S391" s="347"/>
    </row>
    <row r="392" ht="14.25" customHeight="1">
      <c r="G392" s="347"/>
      <c r="S392" s="347"/>
    </row>
    <row r="393" ht="14.25" customHeight="1">
      <c r="G393" s="347"/>
      <c r="S393" s="347"/>
    </row>
    <row r="394" ht="14.25" customHeight="1">
      <c r="G394" s="347"/>
      <c r="S394" s="347"/>
    </row>
    <row r="395" ht="14.25" customHeight="1">
      <c r="G395" s="347"/>
      <c r="S395" s="347"/>
    </row>
    <row r="396" ht="14.25" customHeight="1">
      <c r="G396" s="347"/>
      <c r="S396" s="347"/>
    </row>
    <row r="397" ht="14.25" customHeight="1">
      <c r="G397" s="347"/>
      <c r="S397" s="347"/>
    </row>
    <row r="398" ht="14.25" customHeight="1">
      <c r="G398" s="347"/>
      <c r="S398" s="347"/>
    </row>
    <row r="399" ht="14.25" customHeight="1">
      <c r="G399" s="347"/>
      <c r="S399" s="347"/>
    </row>
    <row r="400" ht="14.25" customHeight="1">
      <c r="G400" s="347"/>
      <c r="S400" s="347"/>
    </row>
    <row r="401" ht="14.25" customHeight="1">
      <c r="G401" s="347"/>
      <c r="S401" s="347"/>
    </row>
    <row r="402" ht="14.25" customHeight="1">
      <c r="G402" s="347"/>
      <c r="S402" s="347"/>
    </row>
    <row r="403" ht="14.25" customHeight="1">
      <c r="G403" s="347"/>
      <c r="S403" s="347"/>
    </row>
    <row r="404" ht="14.25" customHeight="1">
      <c r="G404" s="347"/>
      <c r="S404" s="347"/>
    </row>
    <row r="405" ht="14.25" customHeight="1">
      <c r="G405" s="347"/>
      <c r="S405" s="347"/>
    </row>
    <row r="406" ht="14.25" customHeight="1">
      <c r="G406" s="347"/>
      <c r="S406" s="347"/>
    </row>
    <row r="407" ht="14.25" customHeight="1">
      <c r="G407" s="347"/>
      <c r="S407" s="347"/>
    </row>
    <row r="408" ht="14.25" customHeight="1">
      <c r="G408" s="347"/>
      <c r="S408" s="347"/>
    </row>
    <row r="409" ht="14.25" customHeight="1">
      <c r="G409" s="347"/>
      <c r="S409" s="347"/>
    </row>
    <row r="410" ht="14.25" customHeight="1">
      <c r="G410" s="347"/>
      <c r="S410" s="347"/>
    </row>
    <row r="411" ht="14.25" customHeight="1">
      <c r="G411" s="347"/>
      <c r="S411" s="347"/>
    </row>
    <row r="412" ht="14.25" customHeight="1">
      <c r="G412" s="347"/>
      <c r="S412" s="347"/>
    </row>
    <row r="413" ht="14.25" customHeight="1">
      <c r="G413" s="347"/>
      <c r="S413" s="347"/>
    </row>
    <row r="414" ht="14.25" customHeight="1">
      <c r="G414" s="347"/>
      <c r="S414" s="347"/>
    </row>
    <row r="415" ht="14.25" customHeight="1">
      <c r="G415" s="347"/>
      <c r="S415" s="347"/>
    </row>
    <row r="416" ht="14.25" customHeight="1">
      <c r="G416" s="347"/>
      <c r="S416" s="347"/>
    </row>
    <row r="417" ht="14.25" customHeight="1">
      <c r="G417" s="347"/>
      <c r="S417" s="347"/>
    </row>
    <row r="418" ht="14.25" customHeight="1">
      <c r="G418" s="347"/>
      <c r="S418" s="347"/>
    </row>
    <row r="419" ht="14.25" customHeight="1">
      <c r="G419" s="347"/>
      <c r="S419" s="347"/>
    </row>
    <row r="420" ht="14.25" customHeight="1">
      <c r="G420" s="347"/>
      <c r="S420" s="347"/>
    </row>
    <row r="421" ht="14.25" customHeight="1">
      <c r="G421" s="347"/>
      <c r="S421" s="347"/>
    </row>
    <row r="422" ht="14.25" customHeight="1">
      <c r="G422" s="347"/>
      <c r="S422" s="347"/>
    </row>
    <row r="423" ht="14.25" customHeight="1">
      <c r="G423" s="347"/>
      <c r="S423" s="347"/>
    </row>
    <row r="424" ht="14.25" customHeight="1">
      <c r="G424" s="347"/>
      <c r="S424" s="347"/>
    </row>
    <row r="425" ht="14.25" customHeight="1">
      <c r="G425" s="347"/>
      <c r="S425" s="347"/>
    </row>
    <row r="426" ht="14.25" customHeight="1">
      <c r="G426" s="347"/>
      <c r="S426" s="347"/>
    </row>
    <row r="427" ht="14.25" customHeight="1">
      <c r="G427" s="347"/>
      <c r="S427" s="347"/>
    </row>
    <row r="428" ht="14.25" customHeight="1">
      <c r="G428" s="347"/>
      <c r="S428" s="347"/>
    </row>
    <row r="429" ht="14.25" customHeight="1">
      <c r="G429" s="347"/>
      <c r="S429" s="347"/>
    </row>
    <row r="430" ht="14.25" customHeight="1">
      <c r="G430" s="347"/>
      <c r="S430" s="347"/>
    </row>
    <row r="431" ht="14.25" customHeight="1">
      <c r="G431" s="347"/>
      <c r="S431" s="347"/>
    </row>
    <row r="432" ht="14.25" customHeight="1">
      <c r="G432" s="347"/>
      <c r="S432" s="347"/>
    </row>
    <row r="433" ht="14.25" customHeight="1">
      <c r="G433" s="347"/>
      <c r="S433" s="347"/>
    </row>
    <row r="434" ht="14.25" customHeight="1">
      <c r="G434" s="347"/>
      <c r="S434" s="347"/>
    </row>
    <row r="435" ht="14.25" customHeight="1">
      <c r="G435" s="347"/>
      <c r="S435" s="347"/>
    </row>
    <row r="436" ht="14.25" customHeight="1">
      <c r="G436" s="347"/>
      <c r="S436" s="347"/>
    </row>
    <row r="437" ht="14.25" customHeight="1">
      <c r="G437" s="347"/>
      <c r="S437" s="347"/>
    </row>
    <row r="438" ht="14.25" customHeight="1">
      <c r="G438" s="347"/>
      <c r="S438" s="347"/>
    </row>
    <row r="439" ht="14.25" customHeight="1">
      <c r="G439" s="347"/>
      <c r="S439" s="347"/>
    </row>
    <row r="440" ht="14.25" customHeight="1">
      <c r="G440" s="347"/>
      <c r="S440" s="347"/>
    </row>
    <row r="441" ht="14.25" customHeight="1">
      <c r="G441" s="347"/>
      <c r="S441" s="347"/>
    </row>
    <row r="442" ht="14.25" customHeight="1">
      <c r="G442" s="347"/>
      <c r="S442" s="347"/>
    </row>
    <row r="443" ht="14.25" customHeight="1">
      <c r="G443" s="347"/>
      <c r="S443" s="347"/>
    </row>
    <row r="444" ht="14.25" customHeight="1">
      <c r="G444" s="347"/>
      <c r="S444" s="347"/>
    </row>
    <row r="445" ht="14.25" customHeight="1">
      <c r="G445" s="347"/>
      <c r="S445" s="347"/>
    </row>
    <row r="446" ht="14.25" customHeight="1">
      <c r="G446" s="347"/>
      <c r="S446" s="347"/>
    </row>
    <row r="447" ht="14.25" customHeight="1">
      <c r="G447" s="347"/>
      <c r="S447" s="347"/>
    </row>
    <row r="448" ht="14.25" customHeight="1">
      <c r="G448" s="347"/>
      <c r="S448" s="347"/>
    </row>
    <row r="449" ht="14.25" customHeight="1">
      <c r="G449" s="347"/>
      <c r="S449" s="347"/>
    </row>
    <row r="450" ht="14.25" customHeight="1">
      <c r="G450" s="347"/>
      <c r="S450" s="347"/>
    </row>
    <row r="451" ht="14.25" customHeight="1">
      <c r="G451" s="347"/>
      <c r="S451" s="347"/>
    </row>
    <row r="452" ht="14.25" customHeight="1">
      <c r="G452" s="347"/>
      <c r="S452" s="347"/>
    </row>
    <row r="453" ht="14.25" customHeight="1">
      <c r="G453" s="347"/>
      <c r="S453" s="347"/>
    </row>
    <row r="454" ht="14.25" customHeight="1">
      <c r="G454" s="347"/>
      <c r="S454" s="347"/>
    </row>
    <row r="455" ht="14.25" customHeight="1">
      <c r="G455" s="347"/>
      <c r="S455" s="347"/>
    </row>
    <row r="456" ht="14.25" customHeight="1">
      <c r="G456" s="347"/>
      <c r="S456" s="347"/>
    </row>
    <row r="457" ht="14.25" customHeight="1">
      <c r="G457" s="347"/>
      <c r="S457" s="347"/>
    </row>
    <row r="458" ht="14.25" customHeight="1">
      <c r="G458" s="347"/>
      <c r="S458" s="347"/>
    </row>
    <row r="459" ht="14.25" customHeight="1">
      <c r="G459" s="347"/>
      <c r="S459" s="347"/>
    </row>
    <row r="460" ht="14.25" customHeight="1">
      <c r="G460" s="347"/>
      <c r="S460" s="347"/>
    </row>
    <row r="461" ht="14.25" customHeight="1">
      <c r="G461" s="347"/>
      <c r="S461" s="347"/>
    </row>
    <row r="462" ht="14.25" customHeight="1">
      <c r="G462" s="347"/>
      <c r="S462" s="347"/>
    </row>
    <row r="463" ht="14.25" customHeight="1">
      <c r="G463" s="347"/>
      <c r="S463" s="347"/>
    </row>
    <row r="464" ht="14.25" customHeight="1">
      <c r="G464" s="347"/>
      <c r="S464" s="347"/>
    </row>
    <row r="465" ht="14.25" customHeight="1">
      <c r="G465" s="347"/>
      <c r="S465" s="347"/>
    </row>
    <row r="466" ht="14.25" customHeight="1">
      <c r="G466" s="347"/>
      <c r="S466" s="347"/>
    </row>
    <row r="467" ht="14.25" customHeight="1">
      <c r="G467" s="347"/>
      <c r="S467" s="347"/>
    </row>
    <row r="468" ht="14.25" customHeight="1">
      <c r="G468" s="347"/>
      <c r="S468" s="347"/>
    </row>
    <row r="469" ht="14.25" customHeight="1">
      <c r="G469" s="347"/>
      <c r="S469" s="347"/>
    </row>
    <row r="470" ht="14.25" customHeight="1">
      <c r="G470" s="347"/>
      <c r="S470" s="347"/>
    </row>
    <row r="471" ht="14.25" customHeight="1">
      <c r="G471" s="347"/>
      <c r="S471" s="347"/>
    </row>
    <row r="472" ht="14.25" customHeight="1">
      <c r="G472" s="347"/>
      <c r="S472" s="347"/>
    </row>
    <row r="473" ht="14.25" customHeight="1">
      <c r="G473" s="347"/>
      <c r="S473" s="347"/>
    </row>
    <row r="474" ht="14.25" customHeight="1">
      <c r="G474" s="347"/>
      <c r="S474" s="347"/>
    </row>
    <row r="475" ht="14.25" customHeight="1">
      <c r="G475" s="347"/>
      <c r="S475" s="347"/>
    </row>
    <row r="476" ht="14.25" customHeight="1">
      <c r="G476" s="347"/>
      <c r="S476" s="347"/>
    </row>
    <row r="477" ht="14.25" customHeight="1">
      <c r="G477" s="347"/>
      <c r="S477" s="347"/>
    </row>
    <row r="478" ht="14.25" customHeight="1">
      <c r="G478" s="347"/>
      <c r="S478" s="347"/>
    </row>
    <row r="479" ht="14.25" customHeight="1">
      <c r="G479" s="347"/>
      <c r="S479" s="347"/>
    </row>
    <row r="480" ht="14.25" customHeight="1">
      <c r="G480" s="347"/>
      <c r="S480" s="347"/>
    </row>
    <row r="481" ht="14.25" customHeight="1">
      <c r="G481" s="347"/>
      <c r="S481" s="347"/>
    </row>
    <row r="482" ht="14.25" customHeight="1">
      <c r="G482" s="347"/>
      <c r="S482" s="347"/>
    </row>
    <row r="483" ht="14.25" customHeight="1">
      <c r="G483" s="347"/>
      <c r="S483" s="347"/>
    </row>
    <row r="484" ht="14.25" customHeight="1">
      <c r="G484" s="347"/>
      <c r="S484" s="347"/>
    </row>
    <row r="485" ht="14.25" customHeight="1">
      <c r="G485" s="347"/>
      <c r="S485" s="347"/>
    </row>
    <row r="486" ht="14.25" customHeight="1">
      <c r="G486" s="347"/>
      <c r="S486" s="347"/>
    </row>
    <row r="487" ht="14.25" customHeight="1">
      <c r="G487" s="347"/>
      <c r="S487" s="347"/>
    </row>
    <row r="488" ht="14.25" customHeight="1">
      <c r="G488" s="347"/>
      <c r="S488" s="347"/>
    </row>
    <row r="489" ht="14.25" customHeight="1">
      <c r="G489" s="347"/>
      <c r="S489" s="347"/>
    </row>
    <row r="490" ht="14.25" customHeight="1">
      <c r="G490" s="347"/>
      <c r="S490" s="347"/>
    </row>
    <row r="491" ht="14.25" customHeight="1">
      <c r="G491" s="347"/>
      <c r="S491" s="347"/>
    </row>
    <row r="492" ht="14.25" customHeight="1">
      <c r="G492" s="347"/>
      <c r="S492" s="347"/>
    </row>
    <row r="493" ht="14.25" customHeight="1">
      <c r="G493" s="347"/>
      <c r="S493" s="347"/>
    </row>
    <row r="494" ht="14.25" customHeight="1">
      <c r="G494" s="347"/>
      <c r="S494" s="347"/>
    </row>
    <row r="495" ht="14.25" customHeight="1">
      <c r="G495" s="347"/>
      <c r="S495" s="347"/>
    </row>
    <row r="496" ht="14.25" customHeight="1">
      <c r="G496" s="347"/>
      <c r="S496" s="347"/>
    </row>
    <row r="497" ht="14.25" customHeight="1">
      <c r="G497" s="347"/>
      <c r="S497" s="347"/>
    </row>
    <row r="498" ht="14.25" customHeight="1">
      <c r="G498" s="347"/>
      <c r="S498" s="347"/>
    </row>
    <row r="499" ht="14.25" customHeight="1">
      <c r="G499" s="347"/>
      <c r="S499" s="347"/>
    </row>
    <row r="500" ht="14.25" customHeight="1">
      <c r="G500" s="347"/>
      <c r="S500" s="347"/>
    </row>
    <row r="501" ht="14.25" customHeight="1">
      <c r="G501" s="347"/>
      <c r="S501" s="347"/>
    </row>
    <row r="502" ht="14.25" customHeight="1">
      <c r="G502" s="347"/>
      <c r="S502" s="347"/>
    </row>
    <row r="503" ht="14.25" customHeight="1">
      <c r="G503" s="347"/>
      <c r="S503" s="347"/>
    </row>
    <row r="504" ht="14.25" customHeight="1">
      <c r="G504" s="347"/>
      <c r="S504" s="347"/>
    </row>
    <row r="505" ht="14.25" customHeight="1">
      <c r="G505" s="347"/>
      <c r="S505" s="347"/>
    </row>
    <row r="506" ht="14.25" customHeight="1">
      <c r="G506" s="347"/>
      <c r="S506" s="347"/>
    </row>
    <row r="507" ht="14.25" customHeight="1">
      <c r="G507" s="347"/>
      <c r="S507" s="347"/>
    </row>
    <row r="508" ht="14.25" customHeight="1">
      <c r="G508" s="347"/>
      <c r="S508" s="347"/>
    </row>
    <row r="509" ht="14.25" customHeight="1">
      <c r="G509" s="347"/>
      <c r="S509" s="347"/>
    </row>
    <row r="510" ht="14.25" customHeight="1">
      <c r="G510" s="347"/>
      <c r="S510" s="347"/>
    </row>
    <row r="511" ht="14.25" customHeight="1">
      <c r="G511" s="347"/>
      <c r="S511" s="347"/>
    </row>
    <row r="512" ht="14.25" customHeight="1">
      <c r="G512" s="347"/>
      <c r="S512" s="347"/>
    </row>
    <row r="513" ht="14.25" customHeight="1">
      <c r="G513" s="347"/>
      <c r="S513" s="347"/>
    </row>
    <row r="514" ht="14.25" customHeight="1">
      <c r="G514" s="347"/>
      <c r="S514" s="347"/>
    </row>
    <row r="515" ht="14.25" customHeight="1">
      <c r="G515" s="347"/>
      <c r="S515" s="347"/>
    </row>
    <row r="516" ht="14.25" customHeight="1">
      <c r="G516" s="347"/>
      <c r="S516" s="347"/>
    </row>
    <row r="517" ht="14.25" customHeight="1">
      <c r="G517" s="347"/>
      <c r="S517" s="347"/>
    </row>
    <row r="518" ht="14.25" customHeight="1">
      <c r="G518" s="347"/>
      <c r="S518" s="347"/>
    </row>
    <row r="519" ht="14.25" customHeight="1">
      <c r="G519" s="347"/>
      <c r="S519" s="347"/>
    </row>
    <row r="520" ht="14.25" customHeight="1">
      <c r="G520" s="347"/>
      <c r="S520" s="347"/>
    </row>
    <row r="521" ht="14.25" customHeight="1">
      <c r="G521" s="347"/>
      <c r="S521" s="347"/>
    </row>
    <row r="522" ht="14.25" customHeight="1">
      <c r="G522" s="347"/>
      <c r="S522" s="347"/>
    </row>
    <row r="523" ht="14.25" customHeight="1">
      <c r="G523" s="347"/>
      <c r="S523" s="347"/>
    </row>
    <row r="524" ht="14.25" customHeight="1">
      <c r="G524" s="347"/>
      <c r="S524" s="347"/>
    </row>
    <row r="525" ht="14.25" customHeight="1">
      <c r="G525" s="347"/>
      <c r="S525" s="347"/>
    </row>
    <row r="526" ht="14.25" customHeight="1">
      <c r="G526" s="347"/>
      <c r="S526" s="347"/>
    </row>
    <row r="527" ht="14.25" customHeight="1">
      <c r="G527" s="347"/>
      <c r="S527" s="347"/>
    </row>
    <row r="528" ht="14.25" customHeight="1">
      <c r="G528" s="347"/>
      <c r="S528" s="347"/>
    </row>
    <row r="529" ht="14.25" customHeight="1">
      <c r="G529" s="347"/>
      <c r="S529" s="347"/>
    </row>
    <row r="530" ht="14.25" customHeight="1">
      <c r="G530" s="347"/>
      <c r="S530" s="347"/>
    </row>
    <row r="531" ht="14.25" customHeight="1">
      <c r="G531" s="347"/>
      <c r="S531" s="347"/>
    </row>
    <row r="532" ht="14.25" customHeight="1">
      <c r="G532" s="347"/>
      <c r="S532" s="347"/>
    </row>
    <row r="533" ht="14.25" customHeight="1">
      <c r="G533" s="347"/>
      <c r="S533" s="347"/>
    </row>
    <row r="534" ht="14.25" customHeight="1">
      <c r="G534" s="347"/>
      <c r="S534" s="347"/>
    </row>
    <row r="535" ht="14.25" customHeight="1">
      <c r="G535" s="347"/>
      <c r="S535" s="347"/>
    </row>
    <row r="536" ht="14.25" customHeight="1">
      <c r="G536" s="347"/>
      <c r="S536" s="347"/>
    </row>
    <row r="537" ht="14.25" customHeight="1">
      <c r="G537" s="347"/>
      <c r="S537" s="347"/>
    </row>
    <row r="538" ht="14.25" customHeight="1">
      <c r="G538" s="347"/>
      <c r="S538" s="347"/>
    </row>
    <row r="539" ht="14.25" customHeight="1">
      <c r="G539" s="347"/>
      <c r="S539" s="347"/>
    </row>
    <row r="540" ht="14.25" customHeight="1">
      <c r="G540" s="347"/>
      <c r="S540" s="347"/>
    </row>
    <row r="541" ht="14.25" customHeight="1">
      <c r="G541" s="347"/>
      <c r="S541" s="347"/>
    </row>
    <row r="542" ht="14.25" customHeight="1">
      <c r="G542" s="347"/>
      <c r="S542" s="347"/>
    </row>
    <row r="543" ht="14.25" customHeight="1">
      <c r="G543" s="347"/>
      <c r="S543" s="347"/>
    </row>
    <row r="544" ht="14.25" customHeight="1">
      <c r="G544" s="347"/>
      <c r="S544" s="347"/>
    </row>
    <row r="545" ht="14.25" customHeight="1">
      <c r="G545" s="347"/>
      <c r="S545" s="347"/>
    </row>
    <row r="546" ht="14.25" customHeight="1">
      <c r="G546" s="347"/>
      <c r="S546" s="347"/>
    </row>
    <row r="547" ht="14.25" customHeight="1">
      <c r="G547" s="347"/>
      <c r="S547" s="347"/>
    </row>
    <row r="548" ht="14.25" customHeight="1">
      <c r="G548" s="347"/>
      <c r="S548" s="347"/>
    </row>
    <row r="549" ht="14.25" customHeight="1">
      <c r="G549" s="347"/>
      <c r="S549" s="347"/>
    </row>
    <row r="550" ht="14.25" customHeight="1">
      <c r="G550" s="347"/>
      <c r="S550" s="347"/>
    </row>
    <row r="551" ht="14.25" customHeight="1">
      <c r="G551" s="347"/>
      <c r="S551" s="347"/>
    </row>
    <row r="552" ht="14.25" customHeight="1">
      <c r="G552" s="347"/>
      <c r="S552" s="347"/>
    </row>
    <row r="553" ht="14.25" customHeight="1">
      <c r="G553" s="347"/>
      <c r="S553" s="347"/>
    </row>
    <row r="554" ht="14.25" customHeight="1">
      <c r="G554" s="347"/>
      <c r="S554" s="347"/>
    </row>
    <row r="555" ht="14.25" customHeight="1">
      <c r="G555" s="347"/>
      <c r="S555" s="347"/>
    </row>
    <row r="556" ht="14.25" customHeight="1">
      <c r="G556" s="347"/>
      <c r="S556" s="347"/>
    </row>
    <row r="557" ht="14.25" customHeight="1">
      <c r="G557" s="347"/>
      <c r="S557" s="347"/>
    </row>
    <row r="558" ht="14.25" customHeight="1">
      <c r="G558" s="347"/>
      <c r="S558" s="347"/>
    </row>
    <row r="559" ht="14.25" customHeight="1">
      <c r="G559" s="347"/>
      <c r="S559" s="347"/>
    </row>
    <row r="560" ht="14.25" customHeight="1">
      <c r="G560" s="347"/>
      <c r="S560" s="347"/>
    </row>
    <row r="561" ht="14.25" customHeight="1">
      <c r="G561" s="347"/>
      <c r="S561" s="347"/>
    </row>
    <row r="562" ht="14.25" customHeight="1">
      <c r="G562" s="347"/>
      <c r="S562" s="347"/>
    </row>
    <row r="563" ht="14.25" customHeight="1">
      <c r="G563" s="347"/>
      <c r="S563" s="347"/>
    </row>
    <row r="564" ht="14.25" customHeight="1">
      <c r="G564" s="347"/>
      <c r="S564" s="347"/>
    </row>
    <row r="565" ht="14.25" customHeight="1">
      <c r="G565" s="347"/>
      <c r="S565" s="347"/>
    </row>
    <row r="566" ht="14.25" customHeight="1">
      <c r="G566" s="347"/>
      <c r="S566" s="347"/>
    </row>
    <row r="567" ht="14.25" customHeight="1">
      <c r="G567" s="347"/>
      <c r="S567" s="347"/>
    </row>
    <row r="568" ht="14.25" customHeight="1">
      <c r="G568" s="347"/>
      <c r="S568" s="347"/>
    </row>
    <row r="569" ht="14.25" customHeight="1">
      <c r="G569" s="347"/>
      <c r="S569" s="347"/>
    </row>
    <row r="570" ht="14.25" customHeight="1">
      <c r="G570" s="347"/>
      <c r="S570" s="347"/>
    </row>
    <row r="571" ht="14.25" customHeight="1">
      <c r="G571" s="347"/>
      <c r="S571" s="347"/>
    </row>
    <row r="572" ht="14.25" customHeight="1">
      <c r="G572" s="347"/>
      <c r="S572" s="347"/>
    </row>
    <row r="573" ht="14.25" customHeight="1">
      <c r="G573" s="347"/>
      <c r="S573" s="347"/>
    </row>
    <row r="574" ht="14.25" customHeight="1">
      <c r="G574" s="347"/>
      <c r="S574" s="347"/>
    </row>
    <row r="575" ht="14.25" customHeight="1">
      <c r="G575" s="347"/>
      <c r="S575" s="347"/>
    </row>
    <row r="576" ht="14.25" customHeight="1">
      <c r="G576" s="347"/>
      <c r="S576" s="347"/>
    </row>
    <row r="577" ht="14.25" customHeight="1">
      <c r="G577" s="347"/>
      <c r="S577" s="347"/>
    </row>
    <row r="578" ht="14.25" customHeight="1">
      <c r="G578" s="347"/>
      <c r="S578" s="347"/>
    </row>
    <row r="579" ht="14.25" customHeight="1">
      <c r="G579" s="347"/>
      <c r="S579" s="347"/>
    </row>
    <row r="580" ht="14.25" customHeight="1">
      <c r="G580" s="347"/>
      <c r="S580" s="347"/>
    </row>
    <row r="581" ht="14.25" customHeight="1">
      <c r="G581" s="347"/>
      <c r="S581" s="347"/>
    </row>
    <row r="582" ht="14.25" customHeight="1">
      <c r="G582" s="347"/>
      <c r="S582" s="347"/>
    </row>
    <row r="583" ht="14.25" customHeight="1">
      <c r="G583" s="347"/>
      <c r="S583" s="347"/>
    </row>
    <row r="584" ht="14.25" customHeight="1">
      <c r="G584" s="347"/>
      <c r="S584" s="347"/>
    </row>
    <row r="585" ht="14.25" customHeight="1">
      <c r="G585" s="347"/>
      <c r="S585" s="347"/>
    </row>
    <row r="586" ht="14.25" customHeight="1">
      <c r="G586" s="347"/>
      <c r="S586" s="347"/>
    </row>
    <row r="587" ht="14.25" customHeight="1">
      <c r="G587" s="347"/>
      <c r="S587" s="347"/>
    </row>
    <row r="588" ht="14.25" customHeight="1">
      <c r="G588" s="347"/>
      <c r="S588" s="347"/>
    </row>
    <row r="589" ht="14.25" customHeight="1">
      <c r="G589" s="347"/>
      <c r="S589" s="347"/>
    </row>
    <row r="590" ht="14.25" customHeight="1">
      <c r="G590" s="347"/>
      <c r="S590" s="347"/>
    </row>
    <row r="591" ht="14.25" customHeight="1">
      <c r="G591" s="347"/>
      <c r="S591" s="347"/>
    </row>
    <row r="592" ht="14.25" customHeight="1">
      <c r="G592" s="347"/>
      <c r="S592" s="347"/>
    </row>
    <row r="593" ht="14.25" customHeight="1">
      <c r="G593" s="347"/>
      <c r="S593" s="347"/>
    </row>
    <row r="594" ht="14.25" customHeight="1">
      <c r="G594" s="347"/>
      <c r="S594" s="347"/>
    </row>
    <row r="595" ht="14.25" customHeight="1">
      <c r="G595" s="347"/>
      <c r="S595" s="347"/>
    </row>
    <row r="596" ht="14.25" customHeight="1">
      <c r="G596" s="347"/>
      <c r="S596" s="347"/>
    </row>
    <row r="597" ht="14.25" customHeight="1">
      <c r="G597" s="347"/>
      <c r="S597" s="347"/>
    </row>
    <row r="598" ht="14.25" customHeight="1">
      <c r="G598" s="347"/>
      <c r="S598" s="347"/>
    </row>
    <row r="599" ht="14.25" customHeight="1">
      <c r="G599" s="347"/>
      <c r="S599" s="347"/>
    </row>
    <row r="600" ht="14.25" customHeight="1">
      <c r="G600" s="347"/>
      <c r="S600" s="347"/>
    </row>
    <row r="601" ht="14.25" customHeight="1">
      <c r="G601" s="347"/>
      <c r="S601" s="347"/>
    </row>
    <row r="602" ht="14.25" customHeight="1">
      <c r="G602" s="347"/>
      <c r="S602" s="347"/>
    </row>
    <row r="603" ht="14.25" customHeight="1">
      <c r="G603" s="347"/>
      <c r="S603" s="347"/>
    </row>
    <row r="604" ht="14.25" customHeight="1">
      <c r="G604" s="347"/>
      <c r="S604" s="347"/>
    </row>
    <row r="605" ht="14.25" customHeight="1">
      <c r="G605" s="347"/>
      <c r="S605" s="347"/>
    </row>
    <row r="606" ht="14.25" customHeight="1">
      <c r="G606" s="347"/>
      <c r="S606" s="347"/>
    </row>
    <row r="607" ht="14.25" customHeight="1">
      <c r="G607" s="347"/>
      <c r="S607" s="347"/>
    </row>
    <row r="608" ht="14.25" customHeight="1">
      <c r="G608" s="347"/>
      <c r="S608" s="347"/>
    </row>
    <row r="609" ht="14.25" customHeight="1">
      <c r="G609" s="347"/>
      <c r="S609" s="347"/>
    </row>
    <row r="610" ht="14.25" customHeight="1">
      <c r="G610" s="347"/>
      <c r="S610" s="347"/>
    </row>
    <row r="611" ht="14.25" customHeight="1">
      <c r="G611" s="347"/>
      <c r="S611" s="347"/>
    </row>
    <row r="612" ht="14.25" customHeight="1">
      <c r="G612" s="347"/>
      <c r="S612" s="347"/>
    </row>
    <row r="613" ht="14.25" customHeight="1">
      <c r="G613" s="347"/>
      <c r="S613" s="347"/>
    </row>
    <row r="614" ht="14.25" customHeight="1">
      <c r="G614" s="347"/>
      <c r="S614" s="347"/>
    </row>
    <row r="615" ht="14.25" customHeight="1">
      <c r="G615" s="347"/>
      <c r="S615" s="347"/>
    </row>
    <row r="616" ht="14.25" customHeight="1">
      <c r="G616" s="347"/>
      <c r="S616" s="347"/>
    </row>
    <row r="617" ht="14.25" customHeight="1">
      <c r="G617" s="347"/>
      <c r="S617" s="347"/>
    </row>
    <row r="618" ht="14.25" customHeight="1">
      <c r="G618" s="347"/>
      <c r="S618" s="347"/>
    </row>
    <row r="619" ht="14.25" customHeight="1">
      <c r="G619" s="347"/>
      <c r="S619" s="347"/>
    </row>
    <row r="620" ht="14.25" customHeight="1">
      <c r="G620" s="347"/>
      <c r="S620" s="347"/>
    </row>
    <row r="621" ht="14.25" customHeight="1">
      <c r="G621" s="347"/>
      <c r="S621" s="347"/>
    </row>
    <row r="622" ht="14.25" customHeight="1">
      <c r="G622" s="347"/>
      <c r="S622" s="347"/>
    </row>
    <row r="623" ht="14.25" customHeight="1">
      <c r="G623" s="347"/>
      <c r="S623" s="347"/>
    </row>
    <row r="624" ht="14.25" customHeight="1">
      <c r="G624" s="347"/>
      <c r="S624" s="347"/>
    </row>
    <row r="625" ht="14.25" customHeight="1">
      <c r="G625" s="347"/>
      <c r="S625" s="347"/>
    </row>
    <row r="626" ht="14.25" customHeight="1">
      <c r="G626" s="347"/>
      <c r="S626" s="347"/>
    </row>
    <row r="627" ht="14.25" customHeight="1">
      <c r="G627" s="347"/>
      <c r="S627" s="347"/>
    </row>
    <row r="628" ht="14.25" customHeight="1">
      <c r="G628" s="347"/>
      <c r="S628" s="347"/>
    </row>
    <row r="629" ht="14.25" customHeight="1">
      <c r="G629" s="347"/>
      <c r="S629" s="347"/>
    </row>
    <row r="630" ht="14.25" customHeight="1">
      <c r="G630" s="347"/>
      <c r="S630" s="347"/>
    </row>
    <row r="631" ht="14.25" customHeight="1">
      <c r="G631" s="347"/>
      <c r="S631" s="347"/>
    </row>
    <row r="632" ht="14.25" customHeight="1">
      <c r="G632" s="347"/>
      <c r="S632" s="347"/>
    </row>
    <row r="633" ht="14.25" customHeight="1">
      <c r="G633" s="347"/>
      <c r="S633" s="347"/>
    </row>
    <row r="634" ht="14.25" customHeight="1">
      <c r="G634" s="347"/>
      <c r="S634" s="347"/>
    </row>
    <row r="635" ht="14.25" customHeight="1">
      <c r="G635" s="347"/>
      <c r="S635" s="347"/>
    </row>
    <row r="636" ht="14.25" customHeight="1">
      <c r="G636" s="347"/>
      <c r="S636" s="347"/>
    </row>
    <row r="637" ht="14.25" customHeight="1">
      <c r="G637" s="347"/>
      <c r="S637" s="347"/>
    </row>
    <row r="638" ht="14.25" customHeight="1">
      <c r="G638" s="347"/>
      <c r="S638" s="347"/>
    </row>
    <row r="639" ht="14.25" customHeight="1">
      <c r="G639" s="347"/>
      <c r="S639" s="347"/>
    </row>
    <row r="640" ht="14.25" customHeight="1">
      <c r="G640" s="347"/>
      <c r="S640" s="347"/>
    </row>
    <row r="641" ht="14.25" customHeight="1">
      <c r="G641" s="347"/>
      <c r="S641" s="347"/>
    </row>
    <row r="642" ht="14.25" customHeight="1">
      <c r="G642" s="347"/>
      <c r="S642" s="347"/>
    </row>
    <row r="643" ht="14.25" customHeight="1">
      <c r="G643" s="347"/>
      <c r="S643" s="347"/>
    </row>
    <row r="644" ht="14.25" customHeight="1">
      <c r="G644" s="347"/>
      <c r="S644" s="347"/>
    </row>
    <row r="645" ht="14.25" customHeight="1">
      <c r="G645" s="347"/>
      <c r="S645" s="347"/>
    </row>
    <row r="646" ht="14.25" customHeight="1">
      <c r="G646" s="347"/>
      <c r="S646" s="347"/>
    </row>
    <row r="647" ht="14.25" customHeight="1">
      <c r="G647" s="347"/>
      <c r="S647" s="347"/>
    </row>
    <row r="648" ht="14.25" customHeight="1">
      <c r="G648" s="347"/>
      <c r="S648" s="347"/>
    </row>
    <row r="649" ht="14.25" customHeight="1">
      <c r="G649" s="347"/>
      <c r="S649" s="347"/>
    </row>
    <row r="650" ht="14.25" customHeight="1">
      <c r="G650" s="347"/>
      <c r="S650" s="347"/>
    </row>
    <row r="651" ht="14.25" customHeight="1">
      <c r="G651" s="347"/>
      <c r="S651" s="347"/>
    </row>
    <row r="652" ht="14.25" customHeight="1">
      <c r="G652" s="347"/>
      <c r="S652" s="347"/>
    </row>
    <row r="653" ht="14.25" customHeight="1">
      <c r="G653" s="347"/>
      <c r="S653" s="347"/>
    </row>
    <row r="654" ht="14.25" customHeight="1">
      <c r="G654" s="347"/>
      <c r="S654" s="347"/>
    </row>
    <row r="655" ht="14.25" customHeight="1">
      <c r="G655" s="347"/>
      <c r="S655" s="347"/>
    </row>
    <row r="656" ht="14.25" customHeight="1">
      <c r="G656" s="347"/>
      <c r="S656" s="347"/>
    </row>
    <row r="657" ht="14.25" customHeight="1">
      <c r="G657" s="347"/>
      <c r="S657" s="347"/>
    </row>
    <row r="658" ht="14.25" customHeight="1">
      <c r="G658" s="347"/>
      <c r="S658" s="347"/>
    </row>
    <row r="659" ht="14.25" customHeight="1">
      <c r="G659" s="347"/>
      <c r="S659" s="347"/>
    </row>
    <row r="660" ht="14.25" customHeight="1">
      <c r="G660" s="347"/>
      <c r="S660" s="347"/>
    </row>
    <row r="661" ht="14.25" customHeight="1">
      <c r="G661" s="347"/>
      <c r="S661" s="347"/>
    </row>
    <row r="662" ht="14.25" customHeight="1">
      <c r="G662" s="347"/>
      <c r="S662" s="347"/>
    </row>
    <row r="663" ht="14.25" customHeight="1">
      <c r="G663" s="347"/>
      <c r="S663" s="347"/>
    </row>
    <row r="664" ht="14.25" customHeight="1">
      <c r="G664" s="347"/>
      <c r="S664" s="347"/>
    </row>
    <row r="665" ht="14.25" customHeight="1">
      <c r="G665" s="347"/>
      <c r="S665" s="347"/>
    </row>
    <row r="666" ht="14.25" customHeight="1">
      <c r="G666" s="347"/>
      <c r="S666" s="347"/>
    </row>
    <row r="667" ht="14.25" customHeight="1">
      <c r="G667" s="347"/>
      <c r="S667" s="347"/>
    </row>
    <row r="668" ht="14.25" customHeight="1">
      <c r="G668" s="347"/>
      <c r="S668" s="347"/>
    </row>
    <row r="669" ht="14.25" customHeight="1">
      <c r="G669" s="347"/>
      <c r="S669" s="347"/>
    </row>
    <row r="670" ht="14.25" customHeight="1">
      <c r="G670" s="347"/>
      <c r="S670" s="347"/>
    </row>
    <row r="671" ht="14.25" customHeight="1">
      <c r="G671" s="347"/>
      <c r="S671" s="347"/>
    </row>
    <row r="672" ht="14.25" customHeight="1">
      <c r="G672" s="347"/>
      <c r="S672" s="347"/>
    </row>
    <row r="673" ht="14.25" customHeight="1">
      <c r="G673" s="347"/>
      <c r="S673" s="347"/>
    </row>
    <row r="674" ht="14.25" customHeight="1">
      <c r="G674" s="347"/>
      <c r="S674" s="347"/>
    </row>
    <row r="675" ht="14.25" customHeight="1">
      <c r="G675" s="347"/>
      <c r="S675" s="347"/>
    </row>
    <row r="676" ht="14.25" customHeight="1">
      <c r="G676" s="347"/>
      <c r="S676" s="347"/>
    </row>
    <row r="677" ht="14.25" customHeight="1">
      <c r="G677" s="347"/>
      <c r="S677" s="347"/>
    </row>
    <row r="678" ht="14.25" customHeight="1">
      <c r="G678" s="347"/>
      <c r="S678" s="347"/>
    </row>
    <row r="679" ht="14.25" customHeight="1">
      <c r="G679" s="347"/>
      <c r="S679" s="347"/>
    </row>
    <row r="680" ht="14.25" customHeight="1">
      <c r="G680" s="347"/>
      <c r="S680" s="347"/>
    </row>
    <row r="681" ht="14.25" customHeight="1">
      <c r="G681" s="347"/>
      <c r="S681" s="347"/>
    </row>
    <row r="682" ht="14.25" customHeight="1">
      <c r="G682" s="347"/>
      <c r="S682" s="347"/>
    </row>
    <row r="683" ht="14.25" customHeight="1">
      <c r="G683" s="347"/>
      <c r="S683" s="347"/>
    </row>
    <row r="684" ht="14.25" customHeight="1">
      <c r="G684" s="347"/>
      <c r="S684" s="347"/>
    </row>
    <row r="685" ht="14.25" customHeight="1">
      <c r="G685" s="347"/>
      <c r="S685" s="347"/>
    </row>
    <row r="686" ht="14.25" customHeight="1">
      <c r="G686" s="347"/>
      <c r="S686" s="347"/>
    </row>
    <row r="687" ht="14.25" customHeight="1">
      <c r="G687" s="347"/>
      <c r="S687" s="347"/>
    </row>
    <row r="688" ht="14.25" customHeight="1">
      <c r="G688" s="347"/>
      <c r="S688" s="347"/>
    </row>
    <row r="689" ht="14.25" customHeight="1">
      <c r="G689" s="347"/>
      <c r="S689" s="347"/>
    </row>
    <row r="690" ht="14.25" customHeight="1">
      <c r="G690" s="347"/>
      <c r="S690" s="347"/>
    </row>
    <row r="691" ht="14.25" customHeight="1">
      <c r="G691" s="347"/>
      <c r="S691" s="347"/>
    </row>
    <row r="692" ht="14.25" customHeight="1">
      <c r="G692" s="347"/>
      <c r="S692" s="347"/>
    </row>
    <row r="693" ht="14.25" customHeight="1">
      <c r="G693" s="347"/>
      <c r="S693" s="347"/>
    </row>
    <row r="694" ht="14.25" customHeight="1">
      <c r="G694" s="347"/>
      <c r="S694" s="347"/>
    </row>
    <row r="695" ht="14.25" customHeight="1">
      <c r="G695" s="347"/>
      <c r="S695" s="347"/>
    </row>
    <row r="696" ht="14.25" customHeight="1">
      <c r="G696" s="347"/>
      <c r="S696" s="347"/>
    </row>
    <row r="697" ht="14.25" customHeight="1">
      <c r="G697" s="347"/>
      <c r="S697" s="347"/>
    </row>
    <row r="698" ht="14.25" customHeight="1">
      <c r="G698" s="347"/>
      <c r="S698" s="347"/>
    </row>
    <row r="699" ht="14.25" customHeight="1">
      <c r="G699" s="347"/>
      <c r="S699" s="347"/>
    </row>
    <row r="700" ht="14.25" customHeight="1">
      <c r="G700" s="347"/>
      <c r="S700" s="347"/>
    </row>
    <row r="701" ht="14.25" customHeight="1">
      <c r="G701" s="347"/>
      <c r="S701" s="347"/>
    </row>
    <row r="702" ht="14.25" customHeight="1">
      <c r="G702" s="347"/>
      <c r="S702" s="347"/>
    </row>
    <row r="703" ht="14.25" customHeight="1">
      <c r="G703" s="347"/>
      <c r="S703" s="347"/>
    </row>
    <row r="704" ht="14.25" customHeight="1">
      <c r="G704" s="347"/>
      <c r="S704" s="347"/>
    </row>
    <row r="705" ht="14.25" customHeight="1">
      <c r="G705" s="347"/>
      <c r="S705" s="347"/>
    </row>
    <row r="706" ht="14.25" customHeight="1">
      <c r="G706" s="347"/>
      <c r="S706" s="347"/>
    </row>
    <row r="707" ht="14.25" customHeight="1">
      <c r="G707" s="347"/>
      <c r="S707" s="347"/>
    </row>
    <row r="708" ht="14.25" customHeight="1">
      <c r="G708" s="347"/>
      <c r="S708" s="347"/>
    </row>
    <row r="709" ht="14.25" customHeight="1">
      <c r="G709" s="347"/>
      <c r="S709" s="347"/>
    </row>
    <row r="710" ht="14.25" customHeight="1">
      <c r="G710" s="347"/>
      <c r="S710" s="347"/>
    </row>
    <row r="711" ht="14.25" customHeight="1">
      <c r="G711" s="347"/>
      <c r="S711" s="347"/>
    </row>
    <row r="712" ht="14.25" customHeight="1">
      <c r="G712" s="347"/>
      <c r="S712" s="347"/>
    </row>
    <row r="713" ht="14.25" customHeight="1">
      <c r="G713" s="347"/>
      <c r="S713" s="347"/>
    </row>
    <row r="714" ht="14.25" customHeight="1">
      <c r="G714" s="347"/>
      <c r="S714" s="347"/>
    </row>
    <row r="715" ht="14.25" customHeight="1">
      <c r="G715" s="347"/>
      <c r="S715" s="347"/>
    </row>
    <row r="716" ht="14.25" customHeight="1">
      <c r="G716" s="347"/>
      <c r="S716" s="347"/>
    </row>
    <row r="717" ht="14.25" customHeight="1">
      <c r="G717" s="347"/>
      <c r="S717" s="347"/>
    </row>
    <row r="718" ht="14.25" customHeight="1">
      <c r="G718" s="347"/>
      <c r="S718" s="347"/>
    </row>
    <row r="719" ht="14.25" customHeight="1">
      <c r="G719" s="347"/>
      <c r="S719" s="347"/>
    </row>
    <row r="720" ht="14.25" customHeight="1">
      <c r="G720" s="347"/>
      <c r="S720" s="347"/>
    </row>
    <row r="721" ht="14.25" customHeight="1">
      <c r="G721" s="347"/>
      <c r="S721" s="347"/>
    </row>
    <row r="722" ht="14.25" customHeight="1">
      <c r="G722" s="347"/>
      <c r="S722" s="347"/>
    </row>
    <row r="723" ht="14.25" customHeight="1">
      <c r="G723" s="347"/>
      <c r="S723" s="347"/>
    </row>
    <row r="724" ht="14.25" customHeight="1">
      <c r="G724" s="347"/>
      <c r="S724" s="347"/>
    </row>
    <row r="725" ht="14.25" customHeight="1">
      <c r="G725" s="347"/>
      <c r="S725" s="347"/>
    </row>
    <row r="726" ht="14.25" customHeight="1">
      <c r="G726" s="347"/>
      <c r="S726" s="347"/>
    </row>
    <row r="727" ht="14.25" customHeight="1">
      <c r="G727" s="347"/>
      <c r="S727" s="347"/>
    </row>
    <row r="728" ht="14.25" customHeight="1">
      <c r="G728" s="347"/>
      <c r="S728" s="347"/>
    </row>
    <row r="729" ht="14.25" customHeight="1">
      <c r="G729" s="347"/>
      <c r="S729" s="347"/>
    </row>
    <row r="730" ht="14.25" customHeight="1">
      <c r="G730" s="347"/>
      <c r="S730" s="347"/>
    </row>
    <row r="731" ht="14.25" customHeight="1">
      <c r="G731" s="347"/>
      <c r="S731" s="347"/>
    </row>
    <row r="732" ht="14.25" customHeight="1">
      <c r="G732" s="347"/>
      <c r="S732" s="347"/>
    </row>
    <row r="733" ht="14.25" customHeight="1">
      <c r="G733" s="347"/>
      <c r="S733" s="347"/>
    </row>
    <row r="734" ht="14.25" customHeight="1">
      <c r="G734" s="347"/>
      <c r="S734" s="347"/>
    </row>
    <row r="735" ht="14.25" customHeight="1">
      <c r="G735" s="347"/>
      <c r="S735" s="347"/>
    </row>
    <row r="736" ht="14.25" customHeight="1">
      <c r="G736" s="347"/>
      <c r="S736" s="347"/>
    </row>
    <row r="737" ht="14.25" customHeight="1">
      <c r="G737" s="347"/>
      <c r="S737" s="347"/>
    </row>
    <row r="738" ht="14.25" customHeight="1">
      <c r="G738" s="347"/>
      <c r="S738" s="347"/>
    </row>
    <row r="739" ht="14.25" customHeight="1">
      <c r="G739" s="347"/>
      <c r="S739" s="347"/>
    </row>
    <row r="740" ht="14.25" customHeight="1">
      <c r="G740" s="347"/>
      <c r="S740" s="347"/>
    </row>
    <row r="741" ht="14.25" customHeight="1">
      <c r="G741" s="347"/>
      <c r="S741" s="347"/>
    </row>
    <row r="742" ht="14.25" customHeight="1">
      <c r="G742" s="347"/>
      <c r="S742" s="347"/>
    </row>
    <row r="743" ht="14.25" customHeight="1">
      <c r="G743" s="347"/>
      <c r="S743" s="347"/>
    </row>
    <row r="744" ht="14.25" customHeight="1">
      <c r="G744" s="347"/>
      <c r="S744" s="347"/>
    </row>
    <row r="745" ht="14.25" customHeight="1">
      <c r="G745" s="347"/>
      <c r="S745" s="347"/>
    </row>
    <row r="746" ht="14.25" customHeight="1">
      <c r="G746" s="347"/>
      <c r="S746" s="347"/>
    </row>
    <row r="747" ht="14.25" customHeight="1">
      <c r="G747" s="347"/>
      <c r="S747" s="347"/>
    </row>
    <row r="748" ht="14.25" customHeight="1">
      <c r="G748" s="347"/>
      <c r="S748" s="347"/>
    </row>
    <row r="749" ht="14.25" customHeight="1">
      <c r="G749" s="347"/>
      <c r="S749" s="347"/>
    </row>
    <row r="750" ht="14.25" customHeight="1">
      <c r="G750" s="347"/>
      <c r="S750" s="347"/>
    </row>
    <row r="751" ht="14.25" customHeight="1">
      <c r="G751" s="347"/>
      <c r="S751" s="347"/>
    </row>
    <row r="752" ht="14.25" customHeight="1">
      <c r="G752" s="347"/>
      <c r="S752" s="347"/>
    </row>
    <row r="753" ht="14.25" customHeight="1">
      <c r="G753" s="347"/>
      <c r="S753" s="347"/>
    </row>
    <row r="754" ht="14.25" customHeight="1">
      <c r="G754" s="347"/>
      <c r="S754" s="347"/>
    </row>
    <row r="755" ht="14.25" customHeight="1">
      <c r="G755" s="347"/>
      <c r="S755" s="347"/>
    </row>
    <row r="756" ht="14.25" customHeight="1">
      <c r="G756" s="347"/>
      <c r="S756" s="347"/>
    </row>
    <row r="757" ht="14.25" customHeight="1">
      <c r="G757" s="347"/>
      <c r="S757" s="347"/>
    </row>
    <row r="758" ht="14.25" customHeight="1">
      <c r="G758" s="347"/>
      <c r="S758" s="347"/>
    </row>
    <row r="759" ht="14.25" customHeight="1">
      <c r="G759" s="347"/>
      <c r="S759" s="347"/>
    </row>
    <row r="760" ht="14.25" customHeight="1">
      <c r="G760" s="347"/>
      <c r="S760" s="347"/>
    </row>
    <row r="761" ht="14.25" customHeight="1">
      <c r="G761" s="347"/>
      <c r="S761" s="347"/>
    </row>
    <row r="762" ht="14.25" customHeight="1">
      <c r="G762" s="347"/>
      <c r="S762" s="347"/>
    </row>
    <row r="763" ht="14.25" customHeight="1">
      <c r="G763" s="347"/>
      <c r="S763" s="347"/>
    </row>
    <row r="764" ht="14.25" customHeight="1">
      <c r="G764" s="347"/>
      <c r="S764" s="347"/>
    </row>
    <row r="765" ht="14.25" customHeight="1">
      <c r="G765" s="347"/>
      <c r="S765" s="347"/>
    </row>
    <row r="766" ht="14.25" customHeight="1">
      <c r="G766" s="347"/>
      <c r="S766" s="347"/>
    </row>
    <row r="767" ht="14.25" customHeight="1">
      <c r="G767" s="347"/>
      <c r="S767" s="347"/>
    </row>
    <row r="768" ht="14.25" customHeight="1">
      <c r="G768" s="347"/>
      <c r="S768" s="347"/>
    </row>
    <row r="769" ht="14.25" customHeight="1">
      <c r="G769" s="347"/>
      <c r="S769" s="347"/>
    </row>
    <row r="770" ht="14.25" customHeight="1">
      <c r="G770" s="347"/>
      <c r="S770" s="347"/>
    </row>
    <row r="771" ht="14.25" customHeight="1">
      <c r="G771" s="347"/>
      <c r="S771" s="347"/>
    </row>
    <row r="772" ht="14.25" customHeight="1">
      <c r="G772" s="347"/>
      <c r="S772" s="347"/>
    </row>
    <row r="773" ht="14.25" customHeight="1">
      <c r="G773" s="347"/>
      <c r="S773" s="347"/>
    </row>
    <row r="774" ht="14.25" customHeight="1">
      <c r="G774" s="347"/>
      <c r="S774" s="347"/>
    </row>
    <row r="775" ht="14.25" customHeight="1">
      <c r="G775" s="347"/>
      <c r="S775" s="347"/>
    </row>
    <row r="776" ht="14.25" customHeight="1">
      <c r="G776" s="347"/>
      <c r="S776" s="347"/>
    </row>
    <row r="777" ht="14.25" customHeight="1">
      <c r="G777" s="347"/>
      <c r="S777" s="347"/>
    </row>
    <row r="778" ht="14.25" customHeight="1">
      <c r="G778" s="347"/>
      <c r="S778" s="347"/>
    </row>
    <row r="779" ht="14.25" customHeight="1">
      <c r="G779" s="347"/>
      <c r="S779" s="347"/>
    </row>
    <row r="780" ht="14.25" customHeight="1">
      <c r="G780" s="347"/>
      <c r="S780" s="347"/>
    </row>
    <row r="781" ht="14.25" customHeight="1">
      <c r="G781" s="347"/>
      <c r="S781" s="347"/>
    </row>
    <row r="782" ht="14.25" customHeight="1">
      <c r="G782" s="347"/>
      <c r="S782" s="347"/>
    </row>
    <row r="783" ht="14.25" customHeight="1">
      <c r="G783" s="347"/>
      <c r="S783" s="347"/>
    </row>
    <row r="784" ht="14.25" customHeight="1">
      <c r="G784" s="347"/>
      <c r="S784" s="347"/>
    </row>
    <row r="785" ht="14.25" customHeight="1">
      <c r="G785" s="347"/>
      <c r="S785" s="347"/>
    </row>
    <row r="786" ht="14.25" customHeight="1">
      <c r="G786" s="347"/>
      <c r="S786" s="347"/>
    </row>
    <row r="787" ht="14.25" customHeight="1">
      <c r="G787" s="347"/>
      <c r="S787" s="347"/>
    </row>
    <row r="788" ht="14.25" customHeight="1">
      <c r="G788" s="347"/>
      <c r="S788" s="347"/>
    </row>
    <row r="789" ht="14.25" customHeight="1">
      <c r="G789" s="347"/>
      <c r="S789" s="347"/>
    </row>
    <row r="790" ht="14.25" customHeight="1">
      <c r="G790" s="347"/>
      <c r="S790" s="347"/>
    </row>
    <row r="791" ht="14.25" customHeight="1">
      <c r="G791" s="347"/>
      <c r="S791" s="347"/>
    </row>
    <row r="792" ht="14.25" customHeight="1">
      <c r="G792" s="347"/>
      <c r="S792" s="347"/>
    </row>
    <row r="793" ht="14.25" customHeight="1">
      <c r="G793" s="347"/>
      <c r="S793" s="347"/>
    </row>
    <row r="794" ht="14.25" customHeight="1">
      <c r="G794" s="347"/>
      <c r="S794" s="347"/>
    </row>
    <row r="795" ht="14.25" customHeight="1">
      <c r="G795" s="347"/>
      <c r="S795" s="347"/>
    </row>
    <row r="796" ht="14.25" customHeight="1">
      <c r="G796" s="347"/>
      <c r="S796" s="347"/>
    </row>
    <row r="797" ht="14.25" customHeight="1">
      <c r="G797" s="347"/>
      <c r="S797" s="347"/>
    </row>
    <row r="798" ht="14.25" customHeight="1">
      <c r="G798" s="347"/>
      <c r="S798" s="347"/>
    </row>
    <row r="799" ht="14.25" customHeight="1">
      <c r="G799" s="347"/>
      <c r="S799" s="347"/>
    </row>
    <row r="800" ht="14.25" customHeight="1">
      <c r="G800" s="347"/>
      <c r="S800" s="347"/>
    </row>
    <row r="801" ht="14.25" customHeight="1">
      <c r="G801" s="347"/>
      <c r="S801" s="347"/>
    </row>
    <row r="802" ht="14.25" customHeight="1">
      <c r="G802" s="347"/>
      <c r="S802" s="347"/>
    </row>
    <row r="803" ht="14.25" customHeight="1">
      <c r="G803" s="347"/>
      <c r="S803" s="347"/>
    </row>
    <row r="804" ht="14.25" customHeight="1">
      <c r="G804" s="347"/>
      <c r="S804" s="347"/>
    </row>
    <row r="805" ht="14.25" customHeight="1">
      <c r="G805" s="347"/>
      <c r="S805" s="347"/>
    </row>
    <row r="806" ht="14.25" customHeight="1">
      <c r="G806" s="347"/>
      <c r="S806" s="347"/>
    </row>
    <row r="807" ht="14.25" customHeight="1">
      <c r="G807" s="347"/>
      <c r="S807" s="347"/>
    </row>
    <row r="808" ht="14.25" customHeight="1">
      <c r="G808" s="347"/>
      <c r="S808" s="347"/>
    </row>
    <row r="809" ht="14.25" customHeight="1">
      <c r="G809" s="347"/>
      <c r="S809" s="347"/>
    </row>
    <row r="810" ht="14.25" customHeight="1">
      <c r="G810" s="347"/>
      <c r="S810" s="347"/>
    </row>
    <row r="811" ht="14.25" customHeight="1">
      <c r="G811" s="347"/>
      <c r="S811" s="347"/>
    </row>
    <row r="812" ht="14.25" customHeight="1">
      <c r="G812" s="347"/>
      <c r="S812" s="347"/>
    </row>
    <row r="813" ht="14.25" customHeight="1">
      <c r="G813" s="347"/>
      <c r="S813" s="347"/>
    </row>
    <row r="814" ht="14.25" customHeight="1">
      <c r="G814" s="347"/>
      <c r="S814" s="347"/>
    </row>
    <row r="815" ht="14.25" customHeight="1">
      <c r="G815" s="347"/>
      <c r="S815" s="347"/>
    </row>
    <row r="816" ht="14.25" customHeight="1">
      <c r="G816" s="347"/>
      <c r="S816" s="347"/>
    </row>
    <row r="817" ht="14.25" customHeight="1">
      <c r="G817" s="347"/>
      <c r="S817" s="347"/>
    </row>
    <row r="818" ht="14.25" customHeight="1">
      <c r="G818" s="347"/>
      <c r="S818" s="347"/>
    </row>
    <row r="819" ht="14.25" customHeight="1">
      <c r="G819" s="347"/>
      <c r="S819" s="347"/>
    </row>
    <row r="820" ht="14.25" customHeight="1">
      <c r="G820" s="347"/>
      <c r="S820" s="347"/>
    </row>
    <row r="821" ht="14.25" customHeight="1">
      <c r="G821" s="347"/>
      <c r="S821" s="347"/>
    </row>
    <row r="822" ht="14.25" customHeight="1">
      <c r="G822" s="347"/>
      <c r="S822" s="347"/>
    </row>
    <row r="823" ht="14.25" customHeight="1">
      <c r="G823" s="347"/>
      <c r="S823" s="347"/>
    </row>
    <row r="824" ht="14.25" customHeight="1">
      <c r="G824" s="347"/>
      <c r="S824" s="347"/>
    </row>
    <row r="825" ht="14.25" customHeight="1">
      <c r="G825" s="347"/>
      <c r="S825" s="347"/>
    </row>
    <row r="826" ht="14.25" customHeight="1">
      <c r="G826" s="347"/>
      <c r="S826" s="347"/>
    </row>
    <row r="827" ht="14.25" customHeight="1">
      <c r="G827" s="347"/>
      <c r="S827" s="347"/>
    </row>
    <row r="828" ht="14.25" customHeight="1">
      <c r="G828" s="347"/>
      <c r="S828" s="347"/>
    </row>
    <row r="829" ht="14.25" customHeight="1">
      <c r="G829" s="347"/>
      <c r="S829" s="347"/>
    </row>
    <row r="830" ht="14.25" customHeight="1">
      <c r="G830" s="347"/>
      <c r="S830" s="347"/>
    </row>
    <row r="831" ht="14.25" customHeight="1">
      <c r="G831" s="347"/>
      <c r="S831" s="347"/>
    </row>
    <row r="832" ht="14.25" customHeight="1">
      <c r="G832" s="347"/>
      <c r="S832" s="347"/>
    </row>
    <row r="833" ht="14.25" customHeight="1">
      <c r="G833" s="347"/>
      <c r="S833" s="347"/>
    </row>
    <row r="834" ht="14.25" customHeight="1">
      <c r="G834" s="347"/>
      <c r="S834" s="347"/>
    </row>
    <row r="835" ht="14.25" customHeight="1">
      <c r="G835" s="347"/>
      <c r="S835" s="347"/>
    </row>
    <row r="836" ht="14.25" customHeight="1">
      <c r="G836" s="347"/>
      <c r="S836" s="347"/>
    </row>
    <row r="837" ht="14.25" customHeight="1">
      <c r="G837" s="347"/>
      <c r="S837" s="347"/>
    </row>
    <row r="838" ht="14.25" customHeight="1">
      <c r="G838" s="347"/>
      <c r="S838" s="347"/>
    </row>
    <row r="839" ht="14.25" customHeight="1">
      <c r="G839" s="347"/>
      <c r="S839" s="347"/>
    </row>
    <row r="840" ht="14.25" customHeight="1">
      <c r="G840" s="347"/>
      <c r="S840" s="347"/>
    </row>
    <row r="841" ht="14.25" customHeight="1">
      <c r="G841" s="347"/>
      <c r="S841" s="347"/>
    </row>
    <row r="842" ht="14.25" customHeight="1">
      <c r="G842" s="347"/>
      <c r="S842" s="347"/>
    </row>
    <row r="843" ht="14.25" customHeight="1">
      <c r="G843" s="347"/>
      <c r="S843" s="347"/>
    </row>
    <row r="844" ht="14.25" customHeight="1">
      <c r="G844" s="347"/>
      <c r="S844" s="347"/>
    </row>
    <row r="845" ht="14.25" customHeight="1">
      <c r="G845" s="347"/>
      <c r="S845" s="347"/>
    </row>
    <row r="846" ht="14.25" customHeight="1">
      <c r="G846" s="347"/>
      <c r="S846" s="347"/>
    </row>
    <row r="847" ht="14.25" customHeight="1">
      <c r="G847" s="347"/>
      <c r="S847" s="347"/>
    </row>
    <row r="848" ht="14.25" customHeight="1">
      <c r="G848" s="347"/>
      <c r="S848" s="347"/>
    </row>
    <row r="849" ht="14.25" customHeight="1">
      <c r="G849" s="347"/>
      <c r="S849" s="347"/>
    </row>
    <row r="850" ht="14.25" customHeight="1">
      <c r="G850" s="347"/>
      <c r="S850" s="347"/>
    </row>
    <row r="851" ht="14.25" customHeight="1">
      <c r="G851" s="347"/>
      <c r="S851" s="347"/>
    </row>
    <row r="852" ht="14.25" customHeight="1">
      <c r="G852" s="347"/>
      <c r="S852" s="347"/>
    </row>
    <row r="853" ht="14.25" customHeight="1">
      <c r="G853" s="347"/>
      <c r="S853" s="347"/>
    </row>
    <row r="854" ht="14.25" customHeight="1">
      <c r="G854" s="347"/>
      <c r="S854" s="347"/>
    </row>
    <row r="855" ht="14.25" customHeight="1">
      <c r="G855" s="347"/>
      <c r="S855" s="347"/>
    </row>
    <row r="856" ht="14.25" customHeight="1">
      <c r="G856" s="347"/>
      <c r="S856" s="347"/>
    </row>
    <row r="857" ht="14.25" customHeight="1">
      <c r="G857" s="347"/>
      <c r="S857" s="347"/>
    </row>
    <row r="858" ht="14.25" customHeight="1">
      <c r="G858" s="347"/>
      <c r="S858" s="347"/>
    </row>
    <row r="859" ht="14.25" customHeight="1">
      <c r="G859" s="347"/>
      <c r="S859" s="347"/>
    </row>
    <row r="860" ht="14.25" customHeight="1">
      <c r="G860" s="347"/>
      <c r="S860" s="347"/>
    </row>
    <row r="861" ht="14.25" customHeight="1">
      <c r="G861" s="347"/>
      <c r="S861" s="347"/>
    </row>
    <row r="862" ht="14.25" customHeight="1">
      <c r="G862" s="347"/>
      <c r="S862" s="347"/>
    </row>
    <row r="863" ht="14.25" customHeight="1">
      <c r="G863" s="347"/>
      <c r="S863" s="347"/>
    </row>
    <row r="864" ht="14.25" customHeight="1">
      <c r="G864" s="347"/>
      <c r="S864" s="347"/>
    </row>
    <row r="865" ht="14.25" customHeight="1">
      <c r="G865" s="347"/>
      <c r="S865" s="347"/>
    </row>
    <row r="866" ht="14.25" customHeight="1">
      <c r="G866" s="347"/>
      <c r="S866" s="347"/>
    </row>
    <row r="867" ht="14.25" customHeight="1">
      <c r="G867" s="347"/>
      <c r="S867" s="347"/>
    </row>
    <row r="868" ht="14.25" customHeight="1">
      <c r="G868" s="347"/>
      <c r="S868" s="347"/>
    </row>
    <row r="869" ht="14.25" customHeight="1">
      <c r="G869" s="347"/>
      <c r="S869" s="347"/>
    </row>
    <row r="870" ht="14.25" customHeight="1">
      <c r="G870" s="347"/>
      <c r="S870" s="347"/>
    </row>
    <row r="871" ht="14.25" customHeight="1">
      <c r="G871" s="347"/>
      <c r="S871" s="347"/>
    </row>
    <row r="872" ht="14.25" customHeight="1">
      <c r="G872" s="347"/>
      <c r="S872" s="347"/>
    </row>
    <row r="873" ht="14.25" customHeight="1">
      <c r="G873" s="347"/>
      <c r="S873" s="347"/>
    </row>
    <row r="874" ht="14.25" customHeight="1">
      <c r="G874" s="347"/>
      <c r="S874" s="347"/>
    </row>
    <row r="875" ht="14.25" customHeight="1">
      <c r="G875" s="347"/>
      <c r="S875" s="347"/>
    </row>
    <row r="876" ht="14.25" customHeight="1">
      <c r="G876" s="347"/>
      <c r="S876" s="347"/>
    </row>
    <row r="877" ht="14.25" customHeight="1">
      <c r="G877" s="347"/>
      <c r="S877" s="347"/>
    </row>
    <row r="878" ht="14.25" customHeight="1">
      <c r="G878" s="347"/>
      <c r="S878" s="347"/>
    </row>
    <row r="879" ht="14.25" customHeight="1">
      <c r="G879" s="347"/>
      <c r="S879" s="347"/>
    </row>
    <row r="880" ht="14.25" customHeight="1">
      <c r="G880" s="347"/>
      <c r="S880" s="347"/>
    </row>
    <row r="881" ht="14.25" customHeight="1">
      <c r="G881" s="347"/>
      <c r="S881" s="347"/>
    </row>
    <row r="882" ht="14.25" customHeight="1">
      <c r="G882" s="347"/>
      <c r="S882" s="347"/>
    </row>
    <row r="883" ht="14.25" customHeight="1">
      <c r="G883" s="347"/>
      <c r="S883" s="347"/>
    </row>
    <row r="884" ht="14.25" customHeight="1">
      <c r="G884" s="347"/>
      <c r="S884" s="347"/>
    </row>
    <row r="885" ht="14.25" customHeight="1">
      <c r="G885" s="347"/>
      <c r="S885" s="347"/>
    </row>
    <row r="886" ht="14.25" customHeight="1">
      <c r="G886" s="347"/>
      <c r="S886" s="347"/>
    </row>
    <row r="887" ht="14.25" customHeight="1">
      <c r="G887" s="347"/>
      <c r="S887" s="347"/>
    </row>
    <row r="888" ht="14.25" customHeight="1">
      <c r="G888" s="347"/>
      <c r="S888" s="347"/>
    </row>
    <row r="889" ht="14.25" customHeight="1">
      <c r="G889" s="347"/>
      <c r="S889" s="347"/>
    </row>
    <row r="890" ht="14.25" customHeight="1">
      <c r="G890" s="347"/>
      <c r="S890" s="347"/>
    </row>
    <row r="891" ht="14.25" customHeight="1">
      <c r="G891" s="347"/>
      <c r="S891" s="347"/>
    </row>
    <row r="892" ht="14.25" customHeight="1">
      <c r="G892" s="347"/>
      <c r="S892" s="347"/>
    </row>
    <row r="893" ht="14.25" customHeight="1">
      <c r="G893" s="347"/>
      <c r="S893" s="347"/>
    </row>
    <row r="894" ht="14.25" customHeight="1">
      <c r="G894" s="347"/>
      <c r="S894" s="347"/>
    </row>
    <row r="895" ht="14.25" customHeight="1">
      <c r="G895" s="347"/>
      <c r="S895" s="347"/>
    </row>
    <row r="896" ht="14.25" customHeight="1">
      <c r="G896" s="347"/>
      <c r="S896" s="347"/>
    </row>
    <row r="897" ht="14.25" customHeight="1">
      <c r="G897" s="347"/>
      <c r="S897" s="347"/>
    </row>
    <row r="898" ht="14.25" customHeight="1">
      <c r="G898" s="347"/>
      <c r="S898" s="347"/>
    </row>
    <row r="899" ht="14.25" customHeight="1">
      <c r="G899" s="347"/>
      <c r="S899" s="347"/>
    </row>
    <row r="900" ht="14.25" customHeight="1">
      <c r="G900" s="347"/>
      <c r="S900" s="347"/>
    </row>
    <row r="901" ht="14.25" customHeight="1">
      <c r="G901" s="347"/>
      <c r="S901" s="347"/>
    </row>
    <row r="902" ht="14.25" customHeight="1">
      <c r="G902" s="347"/>
      <c r="S902" s="347"/>
    </row>
    <row r="903" ht="14.25" customHeight="1">
      <c r="G903" s="347"/>
      <c r="S903" s="347"/>
    </row>
    <row r="904" ht="14.25" customHeight="1">
      <c r="G904" s="347"/>
      <c r="S904" s="347"/>
    </row>
    <row r="905" ht="14.25" customHeight="1">
      <c r="G905" s="347"/>
      <c r="S905" s="347"/>
    </row>
    <row r="906" ht="14.25" customHeight="1">
      <c r="G906" s="347"/>
      <c r="S906" s="347"/>
    </row>
    <row r="907" ht="14.25" customHeight="1">
      <c r="G907" s="347"/>
      <c r="S907" s="347"/>
    </row>
    <row r="908" ht="14.25" customHeight="1">
      <c r="G908" s="347"/>
      <c r="S908" s="347"/>
    </row>
    <row r="909" ht="14.25" customHeight="1">
      <c r="G909" s="347"/>
      <c r="S909" s="347"/>
    </row>
    <row r="910" ht="14.25" customHeight="1">
      <c r="G910" s="347"/>
      <c r="S910" s="347"/>
    </row>
    <row r="911" ht="14.25" customHeight="1">
      <c r="G911" s="347"/>
      <c r="S911" s="347"/>
    </row>
    <row r="912" ht="14.25" customHeight="1">
      <c r="G912" s="347"/>
      <c r="S912" s="347"/>
    </row>
    <row r="913" ht="14.25" customHeight="1">
      <c r="G913" s="347"/>
      <c r="S913" s="347"/>
    </row>
    <row r="914" ht="14.25" customHeight="1">
      <c r="G914" s="347"/>
      <c r="S914" s="347"/>
    </row>
    <row r="915" ht="14.25" customHeight="1">
      <c r="G915" s="347"/>
      <c r="S915" s="347"/>
    </row>
    <row r="916" ht="14.25" customHeight="1">
      <c r="G916" s="347"/>
      <c r="S916" s="347"/>
    </row>
    <row r="917" ht="14.25" customHeight="1">
      <c r="G917" s="347"/>
      <c r="S917" s="347"/>
    </row>
    <row r="918" ht="14.25" customHeight="1">
      <c r="G918" s="347"/>
      <c r="S918" s="347"/>
    </row>
    <row r="919" ht="14.25" customHeight="1">
      <c r="G919" s="347"/>
      <c r="S919" s="347"/>
    </row>
    <row r="920" ht="14.25" customHeight="1">
      <c r="G920" s="347"/>
      <c r="S920" s="347"/>
    </row>
    <row r="921" ht="14.25" customHeight="1">
      <c r="G921" s="347"/>
      <c r="S921" s="347"/>
    </row>
    <row r="922" ht="14.25" customHeight="1">
      <c r="G922" s="347"/>
      <c r="S922" s="347"/>
    </row>
    <row r="923" ht="14.25" customHeight="1">
      <c r="G923" s="347"/>
      <c r="S923" s="347"/>
    </row>
    <row r="924" ht="14.25" customHeight="1">
      <c r="G924" s="347"/>
      <c r="S924" s="347"/>
    </row>
    <row r="925" ht="14.25" customHeight="1">
      <c r="G925" s="347"/>
      <c r="S925" s="347"/>
    </row>
    <row r="926" ht="14.25" customHeight="1">
      <c r="G926" s="347"/>
      <c r="S926" s="347"/>
    </row>
    <row r="927" ht="14.25" customHeight="1">
      <c r="G927" s="347"/>
      <c r="S927" s="347"/>
    </row>
    <row r="928" ht="14.25" customHeight="1">
      <c r="G928" s="347"/>
      <c r="S928" s="347"/>
    </row>
    <row r="929" ht="14.25" customHeight="1">
      <c r="G929" s="347"/>
      <c r="S929" s="347"/>
    </row>
    <row r="930" ht="14.25" customHeight="1">
      <c r="G930" s="347"/>
      <c r="S930" s="347"/>
    </row>
    <row r="931" ht="14.25" customHeight="1">
      <c r="G931" s="347"/>
      <c r="S931" s="347"/>
    </row>
    <row r="932" ht="14.25" customHeight="1">
      <c r="G932" s="347"/>
      <c r="S932" s="347"/>
    </row>
    <row r="933" ht="14.25" customHeight="1">
      <c r="G933" s="347"/>
      <c r="S933" s="347"/>
    </row>
    <row r="934" ht="14.25" customHeight="1">
      <c r="G934" s="347"/>
      <c r="S934" s="347"/>
    </row>
    <row r="935" ht="14.25" customHeight="1">
      <c r="G935" s="347"/>
      <c r="S935" s="347"/>
    </row>
    <row r="936" ht="14.25" customHeight="1">
      <c r="G936" s="347"/>
      <c r="S936" s="347"/>
    </row>
    <row r="937" ht="14.25" customHeight="1">
      <c r="G937" s="347"/>
      <c r="S937" s="347"/>
    </row>
    <row r="938" ht="14.25" customHeight="1">
      <c r="G938" s="347"/>
      <c r="S938" s="347"/>
    </row>
    <row r="939" ht="14.25" customHeight="1">
      <c r="G939" s="347"/>
      <c r="S939" s="347"/>
    </row>
    <row r="940" ht="14.25" customHeight="1">
      <c r="G940" s="347"/>
      <c r="S940" s="347"/>
    </row>
    <row r="941" ht="14.25" customHeight="1">
      <c r="G941" s="347"/>
      <c r="S941" s="347"/>
    </row>
    <row r="942" ht="14.25" customHeight="1">
      <c r="G942" s="347"/>
      <c r="S942" s="347"/>
    </row>
    <row r="943" ht="14.25" customHeight="1">
      <c r="G943" s="347"/>
      <c r="S943" s="347"/>
    </row>
    <row r="944" ht="14.25" customHeight="1">
      <c r="G944" s="347"/>
      <c r="S944" s="347"/>
    </row>
    <row r="945" ht="14.25" customHeight="1">
      <c r="G945" s="347"/>
      <c r="S945" s="347"/>
    </row>
    <row r="946" ht="14.25" customHeight="1">
      <c r="G946" s="347"/>
      <c r="S946" s="347"/>
    </row>
    <row r="947" ht="14.25" customHeight="1">
      <c r="G947" s="347"/>
      <c r="S947" s="347"/>
    </row>
    <row r="948" ht="14.25" customHeight="1">
      <c r="G948" s="347"/>
      <c r="S948" s="347"/>
    </row>
    <row r="949" ht="14.25" customHeight="1">
      <c r="G949" s="347"/>
      <c r="S949" s="347"/>
    </row>
    <row r="950" ht="14.25" customHeight="1">
      <c r="G950" s="347"/>
      <c r="S950" s="347"/>
    </row>
    <row r="951" ht="14.25" customHeight="1">
      <c r="G951" s="347"/>
      <c r="S951" s="347"/>
    </row>
    <row r="952" ht="14.25" customHeight="1">
      <c r="G952" s="347"/>
      <c r="S952" s="347"/>
    </row>
    <row r="953" ht="14.25" customHeight="1">
      <c r="G953" s="347"/>
      <c r="S953" s="347"/>
    </row>
    <row r="954" ht="14.25" customHeight="1">
      <c r="G954" s="347"/>
      <c r="S954" s="347"/>
    </row>
    <row r="955" ht="14.25" customHeight="1">
      <c r="G955" s="347"/>
      <c r="S955" s="347"/>
    </row>
    <row r="956" ht="14.25" customHeight="1">
      <c r="G956" s="347"/>
      <c r="S956" s="347"/>
    </row>
    <row r="957" ht="14.25" customHeight="1">
      <c r="G957" s="347"/>
      <c r="S957" s="347"/>
    </row>
    <row r="958" ht="14.25" customHeight="1">
      <c r="G958" s="347"/>
      <c r="S958" s="347"/>
    </row>
    <row r="959" ht="14.25" customHeight="1">
      <c r="G959" s="347"/>
      <c r="S959" s="347"/>
    </row>
    <row r="960" ht="14.25" customHeight="1">
      <c r="G960" s="347"/>
      <c r="S960" s="347"/>
    </row>
    <row r="961" ht="14.25" customHeight="1">
      <c r="G961" s="347"/>
      <c r="S961" s="347"/>
    </row>
    <row r="962" ht="14.25" customHeight="1">
      <c r="G962" s="347"/>
      <c r="S962" s="347"/>
    </row>
    <row r="963" ht="14.25" customHeight="1">
      <c r="G963" s="347"/>
      <c r="S963" s="347"/>
    </row>
    <row r="964" ht="14.25" customHeight="1">
      <c r="G964" s="347"/>
      <c r="S964" s="347"/>
    </row>
    <row r="965" ht="14.25" customHeight="1">
      <c r="G965" s="347"/>
      <c r="S965" s="347"/>
    </row>
    <row r="966" ht="14.25" customHeight="1">
      <c r="G966" s="347"/>
      <c r="S966" s="347"/>
    </row>
    <row r="967" ht="14.25" customHeight="1">
      <c r="G967" s="347"/>
      <c r="S967" s="347"/>
    </row>
    <row r="968" ht="14.25" customHeight="1">
      <c r="G968" s="347"/>
      <c r="S968" s="347"/>
    </row>
    <row r="969" ht="14.25" customHeight="1">
      <c r="G969" s="347"/>
      <c r="S969" s="347"/>
    </row>
    <row r="970" ht="14.25" customHeight="1">
      <c r="G970" s="347"/>
      <c r="S970" s="347"/>
    </row>
    <row r="971" ht="14.25" customHeight="1">
      <c r="G971" s="347"/>
      <c r="S971" s="347"/>
    </row>
    <row r="972" ht="14.25" customHeight="1">
      <c r="G972" s="347"/>
      <c r="S972" s="347"/>
    </row>
    <row r="973" ht="14.25" customHeight="1">
      <c r="G973" s="347"/>
      <c r="S973" s="347"/>
    </row>
    <row r="974" ht="14.25" customHeight="1">
      <c r="G974" s="347"/>
      <c r="S974" s="347"/>
    </row>
    <row r="975" ht="14.25" customHeight="1">
      <c r="G975" s="347"/>
      <c r="S975" s="347"/>
    </row>
    <row r="976" ht="14.25" customHeight="1">
      <c r="G976" s="347"/>
      <c r="S976" s="347"/>
    </row>
    <row r="977" ht="14.25" customHeight="1">
      <c r="G977" s="347"/>
      <c r="S977" s="347"/>
    </row>
    <row r="978" ht="14.25" customHeight="1">
      <c r="G978" s="347"/>
      <c r="S978" s="347"/>
    </row>
    <row r="979" ht="14.25" customHeight="1">
      <c r="G979" s="347"/>
      <c r="S979" s="347"/>
    </row>
    <row r="980" ht="14.25" customHeight="1">
      <c r="G980" s="347"/>
      <c r="S980" s="347"/>
    </row>
    <row r="981" ht="14.25" customHeight="1">
      <c r="G981" s="347"/>
      <c r="S981" s="347"/>
    </row>
    <row r="982" ht="14.25" customHeight="1">
      <c r="G982" s="347"/>
      <c r="S982" s="347"/>
    </row>
    <row r="983" ht="14.25" customHeight="1">
      <c r="G983" s="347"/>
      <c r="S983" s="347"/>
    </row>
    <row r="984" ht="14.25" customHeight="1">
      <c r="G984" s="347"/>
      <c r="S984" s="347"/>
    </row>
    <row r="985" ht="14.25" customHeight="1">
      <c r="G985" s="347"/>
      <c r="S985" s="347"/>
    </row>
    <row r="986" ht="14.25" customHeight="1">
      <c r="G986" s="347"/>
      <c r="S986" s="347"/>
    </row>
    <row r="987" ht="14.25" customHeight="1">
      <c r="G987" s="347"/>
      <c r="S987" s="347"/>
    </row>
    <row r="988" ht="14.25" customHeight="1">
      <c r="G988" s="347"/>
      <c r="S988" s="347"/>
    </row>
    <row r="989" ht="14.25" customHeight="1">
      <c r="G989" s="347"/>
      <c r="S989" s="347"/>
    </row>
    <row r="990" ht="14.25" customHeight="1">
      <c r="G990" s="347"/>
      <c r="S990" s="347"/>
    </row>
    <row r="991" ht="14.25" customHeight="1">
      <c r="G991" s="347"/>
      <c r="S991" s="347"/>
    </row>
    <row r="992" ht="14.25" customHeight="1">
      <c r="G992" s="347"/>
      <c r="S992" s="347"/>
    </row>
    <row r="993" ht="14.25" customHeight="1">
      <c r="G993" s="347"/>
      <c r="S993" s="347"/>
    </row>
    <row r="994" ht="14.25" customHeight="1">
      <c r="G994" s="347"/>
      <c r="S994" s="347"/>
    </row>
    <row r="995" ht="14.25" customHeight="1">
      <c r="G995" s="347"/>
      <c r="S995" s="347"/>
    </row>
    <row r="996" ht="14.25" customHeight="1">
      <c r="G996" s="347"/>
      <c r="S996" s="347"/>
    </row>
    <row r="997" ht="14.25" customHeight="1">
      <c r="G997" s="347"/>
      <c r="S997" s="347"/>
    </row>
    <row r="998" ht="14.25" customHeight="1">
      <c r="G998" s="347"/>
      <c r="S998" s="347"/>
    </row>
    <row r="999" ht="14.25" customHeight="1">
      <c r="G999" s="347"/>
      <c r="S999" s="347"/>
    </row>
    <row r="1000" ht="14.25" customHeight="1">
      <c r="G1000" s="347"/>
      <c r="S1000" s="347"/>
    </row>
    <row r="1001" ht="14.25" customHeight="1">
      <c r="G1001" s="347"/>
      <c r="S1001" s="347"/>
    </row>
    <row r="1002" ht="14.25" customHeight="1">
      <c r="G1002" s="347"/>
      <c r="S1002" s="347"/>
    </row>
    <row r="1003" ht="14.25" customHeight="1">
      <c r="G1003" s="347"/>
      <c r="S1003" s="347"/>
    </row>
    <row r="1004" ht="14.25" customHeight="1">
      <c r="G1004" s="347"/>
      <c r="S1004" s="347"/>
    </row>
    <row r="1005" ht="14.25" customHeight="1">
      <c r="G1005" s="347"/>
      <c r="S1005" s="347"/>
    </row>
    <row r="1006" ht="14.25" customHeight="1">
      <c r="G1006" s="347"/>
      <c r="S1006" s="347"/>
    </row>
    <row r="1007" ht="14.25" customHeight="1">
      <c r="G1007" s="347"/>
      <c r="S1007" s="347"/>
    </row>
    <row r="1008" ht="14.25" customHeight="1">
      <c r="G1008" s="347"/>
      <c r="S1008" s="347"/>
    </row>
  </sheetData>
  <mergeCells count="28">
    <mergeCell ref="N1:Q1"/>
    <mergeCell ref="I2:K2"/>
    <mergeCell ref="L2:P2"/>
    <mergeCell ref="R2:S2"/>
    <mergeCell ref="I3:K3"/>
    <mergeCell ref="L3:P3"/>
    <mergeCell ref="R3:S3"/>
    <mergeCell ref="I4:K4"/>
    <mergeCell ref="L4:P4"/>
    <mergeCell ref="R4:S4"/>
    <mergeCell ref="P5:S5"/>
    <mergeCell ref="P6:Q6"/>
    <mergeCell ref="R6:S6"/>
    <mergeCell ref="C7:D7"/>
    <mergeCell ref="E88:G88"/>
    <mergeCell ref="H88:L88"/>
    <mergeCell ref="O88:S88"/>
    <mergeCell ref="T88:X88"/>
    <mergeCell ref="E89:G89"/>
    <mergeCell ref="H89:L89"/>
    <mergeCell ref="I90:L90"/>
    <mergeCell ref="B8:G8"/>
    <mergeCell ref="H8:S8"/>
    <mergeCell ref="B84:G84"/>
    <mergeCell ref="Y84:Z89"/>
    <mergeCell ref="B85:C89"/>
    <mergeCell ref="E85:G85"/>
    <mergeCell ref="H86:X86"/>
  </mergeCells>
  <dataValidations>
    <dataValidation type="list" allowBlank="1" showErrorMessage="1" sqref="L4">
      <formula1>"NoScrews,WithScrews"</formula1>
    </dataValidation>
  </dataValidations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1.0" ySplit="7.0" topLeftCell="V8" activePane="bottomRight" state="frozen"/>
      <selection activeCell="V1" sqref="V1" pane="topRight"/>
      <selection activeCell="A8" sqref="A8" pane="bottomLeft"/>
      <selection activeCell="V8" sqref="V8" pane="bottomRight"/>
    </sheetView>
  </sheetViews>
  <sheetFormatPr customHeight="1" defaultColWidth="14.43" defaultRowHeight="15.0"/>
  <cols>
    <col customWidth="1" min="1" max="1" width="2.71"/>
    <col customWidth="1" min="2" max="2" width="12.29"/>
    <col customWidth="1" min="3" max="3" width="36.86"/>
    <col customWidth="1" min="4" max="4" width="5.14"/>
    <col customWidth="1" min="5" max="5" width="1.29"/>
    <col customWidth="1" min="6" max="6" width="13.0"/>
    <col customWidth="1" min="7" max="7" width="19.29"/>
    <col customWidth="1" min="8" max="15" width="4.71"/>
    <col customWidth="1" min="16" max="16" width="6.71"/>
    <col customWidth="1" min="17" max="17" width="14.71"/>
    <col customWidth="1" min="18" max="18" width="15.29"/>
    <col customWidth="1" min="19" max="19" width="19.29"/>
    <col customWidth="1" hidden="1" min="20" max="25" width="10.71"/>
  </cols>
  <sheetData>
    <row r="1" ht="12.0" customHeight="1">
      <c r="B1" s="25"/>
      <c r="C1" s="25"/>
      <c r="D1" s="25"/>
      <c r="E1" s="25"/>
      <c r="F1" s="25"/>
      <c r="G1" s="79"/>
      <c r="H1" s="25"/>
      <c r="I1" s="25"/>
      <c r="J1" s="80"/>
      <c r="K1" s="4"/>
      <c r="L1" s="4"/>
      <c r="M1" s="4"/>
      <c r="N1" s="81"/>
      <c r="O1" s="82"/>
      <c r="P1" s="82"/>
      <c r="Q1" s="348"/>
      <c r="R1" s="349"/>
    </row>
    <row r="2" ht="21.75" customHeight="1">
      <c r="B2" s="25"/>
      <c r="C2" s="25"/>
      <c r="D2" s="25"/>
      <c r="E2" s="25"/>
      <c r="F2" s="25"/>
      <c r="G2" s="79"/>
      <c r="H2" s="25"/>
      <c r="I2" s="356"/>
      <c r="J2" s="82"/>
      <c r="K2" s="82"/>
      <c r="L2" s="357"/>
      <c r="M2" s="82"/>
      <c r="N2" s="82"/>
      <c r="O2" s="82"/>
      <c r="P2" s="82"/>
      <c r="Q2" s="352" t="s">
        <v>229</v>
      </c>
      <c r="R2" s="44"/>
      <c r="S2" s="353">
        <f>H47</f>
        <v>0</v>
      </c>
    </row>
    <row r="3" ht="21.75" customHeight="1">
      <c r="B3" s="25"/>
      <c r="C3" s="25"/>
      <c r="D3" s="25"/>
      <c r="E3" s="25"/>
      <c r="F3" s="25"/>
      <c r="G3" s="79"/>
      <c r="H3" s="354" t="s">
        <v>1</v>
      </c>
      <c r="I3" s="44"/>
      <c r="J3" s="84"/>
      <c r="K3" s="355">
        <f>TODAY()</f>
        <v>45755</v>
      </c>
      <c r="L3" s="44"/>
      <c r="M3" s="44"/>
      <c r="N3" s="44"/>
      <c r="O3" s="84"/>
      <c r="P3" s="479"/>
      <c r="Q3" s="352" t="s">
        <v>145</v>
      </c>
      <c r="R3" s="44"/>
      <c r="S3" s="353">
        <f>(Q9*1.5)+(Q10*2.7)+(Q11*5.1)+(Q12*9)+(Q13*16.7)+(Q14*1.8)+(Q15*3.3)+(Q16*5.8)+(Q17*10.4)+(Q18*19)+(Q19*2.1)+(Q20*3.8)+(Q21*6.8)+(Q22*12.1)+(Q23*21.8)+((Q24*121.9)/15)+(Q26*1.5)+(Q27*2.7)+(Q28*5.1)+(Q29*9)+(Q30*16.7)+(Q31*1.8)+(Q32*3.3)+(Q33*5.8)+(Q34*10.4)+(Q35*19)+(Q36*2.1)+(Q37*3.8)+(Q38*6.8)+(Q39*12.1)+(Q40*21.8)+((Q41*121.9)/15)</f>
        <v>0</v>
      </c>
    </row>
    <row r="4" ht="21.75" customHeight="1">
      <c r="B4" s="25"/>
      <c r="C4" s="25"/>
      <c r="D4" s="25"/>
      <c r="E4" s="25"/>
      <c r="F4" s="25"/>
      <c r="G4" s="79"/>
      <c r="H4" s="25"/>
      <c r="I4" s="356"/>
      <c r="J4" s="82"/>
      <c r="K4" s="82"/>
      <c r="L4" s="357"/>
      <c r="M4" s="82"/>
      <c r="N4" s="82"/>
      <c r="O4" s="82"/>
      <c r="P4" s="82"/>
      <c r="Q4" s="352" t="s">
        <v>230</v>
      </c>
      <c r="R4" s="84"/>
      <c r="S4" s="358">
        <f>H48</f>
        <v>0</v>
      </c>
    </row>
    <row r="5" ht="21.75" customHeight="1">
      <c r="B5" s="25"/>
      <c r="C5" s="25"/>
      <c r="D5" s="25"/>
      <c r="E5" s="25"/>
      <c r="F5" s="25"/>
      <c r="G5" s="79"/>
      <c r="H5" s="25"/>
      <c r="I5" s="25"/>
      <c r="J5" s="25"/>
      <c r="K5" s="25"/>
      <c r="L5" s="25"/>
      <c r="M5" s="25"/>
      <c r="N5" s="25"/>
      <c r="O5" s="25"/>
      <c r="P5" s="25"/>
      <c r="S5" s="90" t="s">
        <v>22</v>
      </c>
    </row>
    <row r="6" ht="14.25" customHeight="1">
      <c r="B6" s="91"/>
      <c r="C6" s="91"/>
      <c r="D6" s="91"/>
      <c r="E6" s="91"/>
      <c r="F6" s="91"/>
      <c r="G6" s="92"/>
      <c r="H6" s="91"/>
      <c r="I6" s="91"/>
      <c r="J6" s="91"/>
      <c r="K6" s="91"/>
      <c r="L6" s="91"/>
      <c r="M6" s="91"/>
      <c r="N6" s="91"/>
      <c r="O6" s="91"/>
      <c r="P6" s="25"/>
      <c r="Q6" s="91"/>
      <c r="R6" s="359"/>
    </row>
    <row r="7" ht="69.75" customHeight="1">
      <c r="B7" s="96" t="s">
        <v>28</v>
      </c>
      <c r="C7" s="97" t="s">
        <v>29</v>
      </c>
      <c r="D7" s="54"/>
      <c r="E7" s="97"/>
      <c r="F7" s="98" t="s">
        <v>231</v>
      </c>
      <c r="G7" s="99" t="s">
        <v>15</v>
      </c>
      <c r="H7" s="480" t="s">
        <v>32</v>
      </c>
      <c r="I7" s="101" t="s">
        <v>33</v>
      </c>
      <c r="J7" s="481" t="s">
        <v>232</v>
      </c>
      <c r="K7" s="111" t="s">
        <v>148</v>
      </c>
      <c r="L7" s="102" t="s">
        <v>34</v>
      </c>
      <c r="M7" s="103" t="s">
        <v>35</v>
      </c>
      <c r="N7" s="106" t="s">
        <v>38</v>
      </c>
      <c r="O7" s="105" t="s">
        <v>37</v>
      </c>
      <c r="P7" s="482" t="s">
        <v>233</v>
      </c>
      <c r="Q7" s="361" t="s">
        <v>234</v>
      </c>
      <c r="R7" s="362" t="s">
        <v>235</v>
      </c>
    </row>
    <row r="8" ht="42.75" customHeight="1">
      <c r="B8" s="363" t="s">
        <v>236</v>
      </c>
      <c r="C8" s="31"/>
      <c r="D8" s="31"/>
      <c r="E8" s="31"/>
      <c r="F8" s="31"/>
      <c r="G8" s="3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1"/>
    </row>
    <row r="9" ht="18.0" customHeight="1">
      <c r="B9" s="122">
        <v>3001.0</v>
      </c>
      <c r="C9" s="483" t="s">
        <v>237</v>
      </c>
      <c r="D9" s="364" t="s">
        <v>107</v>
      </c>
      <c r="E9" s="365"/>
      <c r="F9" s="125">
        <v>1.0</v>
      </c>
      <c r="G9" s="126">
        <v>120.0</v>
      </c>
      <c r="H9" s="122"/>
      <c r="I9" s="127"/>
      <c r="J9" s="484"/>
      <c r="K9" s="485"/>
      <c r="L9" s="128"/>
      <c r="M9" s="129"/>
      <c r="N9" s="132"/>
      <c r="O9" s="131"/>
      <c r="P9" s="486"/>
      <c r="Q9" s="367">
        <f t="shared" ref="Q9:Q23" si="1">(H9+I9+J9+K9+M9+L9+N9+O9+P9)*1</f>
        <v>0</v>
      </c>
      <c r="R9" s="144">
        <f t="shared" ref="R9:R24" si="2">(H9+I9+J9+K9+L9+M9+N9+O9+P9)*G9</f>
        <v>0</v>
      </c>
    </row>
    <row r="10" ht="18.0" customHeight="1">
      <c r="B10" s="145">
        <v>3002.0</v>
      </c>
      <c r="C10" s="219" t="s">
        <v>238</v>
      </c>
      <c r="D10" s="387" t="s">
        <v>107</v>
      </c>
      <c r="E10" s="150"/>
      <c r="F10" s="148">
        <v>1.0</v>
      </c>
      <c r="G10" s="149">
        <v>160.0</v>
      </c>
      <c r="H10" s="150"/>
      <c r="I10" s="151"/>
      <c r="J10" s="487"/>
      <c r="K10" s="443"/>
      <c r="L10" s="152"/>
      <c r="M10" s="153"/>
      <c r="N10" s="156"/>
      <c r="O10" s="155"/>
      <c r="P10" s="488"/>
      <c r="Q10" s="367">
        <f t="shared" si="1"/>
        <v>0</v>
      </c>
      <c r="R10" s="144">
        <f t="shared" si="2"/>
        <v>0</v>
      </c>
    </row>
    <row r="11" ht="18.0" customHeight="1">
      <c r="B11" s="167">
        <v>3003.0</v>
      </c>
      <c r="C11" s="168" t="s">
        <v>239</v>
      </c>
      <c r="D11" s="372" t="s">
        <v>107</v>
      </c>
      <c r="E11" s="172"/>
      <c r="F11" s="170">
        <v>1.0</v>
      </c>
      <c r="G11" s="171">
        <v>240.0</v>
      </c>
      <c r="H11" s="172"/>
      <c r="I11" s="173"/>
      <c r="J11" s="489"/>
      <c r="K11" s="490"/>
      <c r="L11" s="174"/>
      <c r="M11" s="175"/>
      <c r="N11" s="178"/>
      <c r="O11" s="177"/>
      <c r="P11" s="491"/>
      <c r="Q11" s="367">
        <f t="shared" si="1"/>
        <v>0</v>
      </c>
      <c r="R11" s="144">
        <f t="shared" si="2"/>
        <v>0</v>
      </c>
    </row>
    <row r="12" ht="18.0" customHeight="1">
      <c r="B12" s="145">
        <v>3004.0</v>
      </c>
      <c r="C12" s="190" t="s">
        <v>240</v>
      </c>
      <c r="D12" s="385" t="s">
        <v>107</v>
      </c>
      <c r="E12" s="150"/>
      <c r="F12" s="148">
        <v>1.0</v>
      </c>
      <c r="G12" s="191">
        <v>390.0</v>
      </c>
      <c r="H12" s="150"/>
      <c r="I12" s="151"/>
      <c r="J12" s="487"/>
      <c r="K12" s="443"/>
      <c r="L12" s="152"/>
      <c r="M12" s="153"/>
      <c r="N12" s="156"/>
      <c r="O12" s="155"/>
      <c r="P12" s="488"/>
      <c r="Q12" s="367">
        <f t="shared" si="1"/>
        <v>0</v>
      </c>
      <c r="R12" s="144">
        <f t="shared" si="2"/>
        <v>0</v>
      </c>
    </row>
    <row r="13" ht="18.0" customHeight="1">
      <c r="B13" s="145">
        <v>3005.0</v>
      </c>
      <c r="C13" s="146" t="s">
        <v>241</v>
      </c>
      <c r="D13" s="387" t="s">
        <v>107</v>
      </c>
      <c r="E13" s="150"/>
      <c r="F13" s="148">
        <v>1.0</v>
      </c>
      <c r="G13" s="191">
        <v>470.0</v>
      </c>
      <c r="H13" s="150"/>
      <c r="I13" s="151"/>
      <c r="J13" s="487"/>
      <c r="K13" s="443"/>
      <c r="L13" s="152"/>
      <c r="M13" s="153"/>
      <c r="N13" s="156"/>
      <c r="O13" s="155"/>
      <c r="P13" s="488"/>
      <c r="Q13" s="367">
        <f t="shared" si="1"/>
        <v>0</v>
      </c>
      <c r="R13" s="144">
        <f t="shared" si="2"/>
        <v>0</v>
      </c>
    </row>
    <row r="14" ht="18.0" customHeight="1">
      <c r="B14" s="167">
        <v>3006.0</v>
      </c>
      <c r="C14" s="168" t="s">
        <v>242</v>
      </c>
      <c r="D14" s="372" t="s">
        <v>107</v>
      </c>
      <c r="E14" s="172"/>
      <c r="F14" s="170">
        <v>1.0</v>
      </c>
      <c r="G14" s="171">
        <v>130.0</v>
      </c>
      <c r="H14" s="172"/>
      <c r="I14" s="173"/>
      <c r="J14" s="489"/>
      <c r="K14" s="490"/>
      <c r="L14" s="174"/>
      <c r="M14" s="175"/>
      <c r="N14" s="178"/>
      <c r="O14" s="177"/>
      <c r="P14" s="491"/>
      <c r="Q14" s="367">
        <f t="shared" si="1"/>
        <v>0</v>
      </c>
      <c r="R14" s="144">
        <f t="shared" si="2"/>
        <v>0</v>
      </c>
    </row>
    <row r="15" ht="18.0" customHeight="1">
      <c r="B15" s="145">
        <v>3007.0</v>
      </c>
      <c r="C15" s="190" t="s">
        <v>243</v>
      </c>
      <c r="D15" s="385" t="s">
        <v>107</v>
      </c>
      <c r="E15" s="150"/>
      <c r="F15" s="148">
        <v>1.0</v>
      </c>
      <c r="G15" s="191">
        <v>170.0</v>
      </c>
      <c r="H15" s="145"/>
      <c r="I15" s="151"/>
      <c r="J15" s="487"/>
      <c r="K15" s="443"/>
      <c r="L15" s="152"/>
      <c r="M15" s="153"/>
      <c r="N15" s="156"/>
      <c r="O15" s="155"/>
      <c r="P15" s="488"/>
      <c r="Q15" s="367">
        <f t="shared" si="1"/>
        <v>0</v>
      </c>
      <c r="R15" s="144">
        <f t="shared" si="2"/>
        <v>0</v>
      </c>
    </row>
    <row r="16" ht="18.0" customHeight="1">
      <c r="B16" s="193">
        <v>3008.0</v>
      </c>
      <c r="C16" s="219" t="s">
        <v>244</v>
      </c>
      <c r="D16" s="385" t="s">
        <v>107</v>
      </c>
      <c r="E16" s="216"/>
      <c r="F16" s="195">
        <v>1.0</v>
      </c>
      <c r="G16" s="196">
        <v>250.0</v>
      </c>
      <c r="H16" s="193"/>
      <c r="I16" s="197"/>
      <c r="J16" s="492"/>
      <c r="K16" s="461"/>
      <c r="L16" s="198"/>
      <c r="M16" s="199"/>
      <c r="N16" s="202"/>
      <c r="O16" s="201"/>
      <c r="P16" s="493"/>
      <c r="Q16" s="367">
        <f t="shared" si="1"/>
        <v>0</v>
      </c>
      <c r="R16" s="144">
        <f t="shared" si="2"/>
        <v>0</v>
      </c>
    </row>
    <row r="17" ht="18.0" customHeight="1">
      <c r="B17" s="167">
        <v>3009.0</v>
      </c>
      <c r="C17" s="168" t="s">
        <v>245</v>
      </c>
      <c r="D17" s="372" t="s">
        <v>107</v>
      </c>
      <c r="E17" s="172"/>
      <c r="F17" s="170">
        <v>1.0</v>
      </c>
      <c r="G17" s="171">
        <v>400.0</v>
      </c>
      <c r="H17" s="167"/>
      <c r="I17" s="173"/>
      <c r="J17" s="489"/>
      <c r="K17" s="490"/>
      <c r="L17" s="174"/>
      <c r="M17" s="175"/>
      <c r="N17" s="178"/>
      <c r="O17" s="177"/>
      <c r="P17" s="491"/>
      <c r="Q17" s="367">
        <f t="shared" si="1"/>
        <v>0</v>
      </c>
      <c r="R17" s="144">
        <f t="shared" si="2"/>
        <v>0</v>
      </c>
    </row>
    <row r="18" ht="18.0" customHeight="1">
      <c r="B18" s="212">
        <v>3010.0</v>
      </c>
      <c r="C18" s="190" t="s">
        <v>246</v>
      </c>
      <c r="D18" s="385" t="s">
        <v>107</v>
      </c>
      <c r="E18" s="150"/>
      <c r="F18" s="148">
        <v>1.0</v>
      </c>
      <c r="G18" s="191">
        <v>500.0</v>
      </c>
      <c r="H18" s="150"/>
      <c r="I18" s="151"/>
      <c r="J18" s="487"/>
      <c r="K18" s="443"/>
      <c r="L18" s="152"/>
      <c r="M18" s="153"/>
      <c r="N18" s="156"/>
      <c r="O18" s="155"/>
      <c r="P18" s="488"/>
      <c r="Q18" s="367">
        <f t="shared" si="1"/>
        <v>0</v>
      </c>
      <c r="R18" s="144">
        <f t="shared" si="2"/>
        <v>0</v>
      </c>
    </row>
    <row r="19" ht="18.0" customHeight="1">
      <c r="B19" s="193">
        <v>3011.0</v>
      </c>
      <c r="C19" s="146" t="s">
        <v>247</v>
      </c>
      <c r="D19" s="385" t="s">
        <v>107</v>
      </c>
      <c r="E19" s="216"/>
      <c r="F19" s="195">
        <v>1.0</v>
      </c>
      <c r="G19" s="196">
        <v>150.0</v>
      </c>
      <c r="H19" s="216"/>
      <c r="I19" s="197"/>
      <c r="J19" s="492"/>
      <c r="K19" s="461"/>
      <c r="L19" s="198"/>
      <c r="M19" s="199"/>
      <c r="N19" s="202"/>
      <c r="O19" s="201"/>
      <c r="P19" s="493"/>
      <c r="Q19" s="367">
        <f t="shared" si="1"/>
        <v>0</v>
      </c>
      <c r="R19" s="144">
        <f t="shared" si="2"/>
        <v>0</v>
      </c>
    </row>
    <row r="20" ht="18.0" customHeight="1">
      <c r="B20" s="167">
        <v>3012.0</v>
      </c>
      <c r="C20" s="168" t="s">
        <v>248</v>
      </c>
      <c r="D20" s="372" t="s">
        <v>107</v>
      </c>
      <c r="E20" s="172"/>
      <c r="F20" s="170">
        <v>1.0</v>
      </c>
      <c r="G20" s="171">
        <v>200.0</v>
      </c>
      <c r="H20" s="172"/>
      <c r="I20" s="173"/>
      <c r="J20" s="489"/>
      <c r="K20" s="490"/>
      <c r="L20" s="174"/>
      <c r="M20" s="175"/>
      <c r="N20" s="178"/>
      <c r="O20" s="177"/>
      <c r="P20" s="491"/>
      <c r="Q20" s="367">
        <f t="shared" si="1"/>
        <v>0</v>
      </c>
      <c r="R20" s="144">
        <f t="shared" si="2"/>
        <v>0</v>
      </c>
    </row>
    <row r="21" ht="18.0" customHeight="1">
      <c r="B21" s="145">
        <v>3013.0</v>
      </c>
      <c r="C21" s="190" t="s">
        <v>249</v>
      </c>
      <c r="D21" s="385" t="s">
        <v>107</v>
      </c>
      <c r="E21" s="150"/>
      <c r="F21" s="148">
        <v>1.0</v>
      </c>
      <c r="G21" s="191">
        <v>300.0</v>
      </c>
      <c r="H21" s="150"/>
      <c r="I21" s="151"/>
      <c r="J21" s="487"/>
      <c r="K21" s="443"/>
      <c r="L21" s="152"/>
      <c r="M21" s="153"/>
      <c r="N21" s="156"/>
      <c r="O21" s="155"/>
      <c r="P21" s="488"/>
      <c r="Q21" s="367">
        <f t="shared" si="1"/>
        <v>0</v>
      </c>
      <c r="R21" s="144">
        <f t="shared" si="2"/>
        <v>0</v>
      </c>
    </row>
    <row r="22" ht="18.0" customHeight="1">
      <c r="B22" s="193">
        <v>3014.0</v>
      </c>
      <c r="C22" s="146" t="s">
        <v>250</v>
      </c>
      <c r="D22" s="385" t="s">
        <v>107</v>
      </c>
      <c r="E22" s="216"/>
      <c r="F22" s="195">
        <v>1.0</v>
      </c>
      <c r="G22" s="196">
        <v>500.0</v>
      </c>
      <c r="H22" s="216"/>
      <c r="I22" s="197"/>
      <c r="J22" s="492"/>
      <c r="K22" s="461"/>
      <c r="L22" s="198"/>
      <c r="M22" s="199"/>
      <c r="N22" s="202"/>
      <c r="O22" s="201"/>
      <c r="P22" s="493"/>
      <c r="Q22" s="367">
        <f t="shared" si="1"/>
        <v>0</v>
      </c>
      <c r="R22" s="144">
        <f t="shared" si="2"/>
        <v>0</v>
      </c>
    </row>
    <row r="23" ht="18.0" customHeight="1">
      <c r="B23" s="167">
        <v>3015.0</v>
      </c>
      <c r="C23" s="168" t="s">
        <v>251</v>
      </c>
      <c r="D23" s="372" t="s">
        <v>107</v>
      </c>
      <c r="E23" s="172"/>
      <c r="F23" s="170">
        <v>1.0</v>
      </c>
      <c r="G23" s="171">
        <v>600.0</v>
      </c>
      <c r="H23" s="172"/>
      <c r="I23" s="173"/>
      <c r="J23" s="489"/>
      <c r="K23" s="490"/>
      <c r="L23" s="174"/>
      <c r="M23" s="175"/>
      <c r="N23" s="178"/>
      <c r="O23" s="177"/>
      <c r="P23" s="491"/>
      <c r="Q23" s="367">
        <f t="shared" si="1"/>
        <v>0</v>
      </c>
      <c r="R23" s="144">
        <f t="shared" si="2"/>
        <v>0</v>
      </c>
    </row>
    <row r="24" ht="18.0" customHeight="1">
      <c r="B24" s="392">
        <v>3016.0</v>
      </c>
      <c r="C24" s="368" t="s">
        <v>252</v>
      </c>
      <c r="D24" s="494" t="s">
        <v>107</v>
      </c>
      <c r="E24" s="495"/>
      <c r="F24" s="496">
        <v>15.0</v>
      </c>
      <c r="G24" s="149">
        <v>4500.0</v>
      </c>
      <c r="H24" s="495"/>
      <c r="I24" s="393"/>
      <c r="J24" s="497"/>
      <c r="K24" s="498"/>
      <c r="L24" s="394"/>
      <c r="M24" s="395"/>
      <c r="N24" s="398"/>
      <c r="O24" s="397"/>
      <c r="P24" s="499"/>
      <c r="Q24" s="402">
        <f>(H24+I24+J24+K24+M24+L24+N24+O24+P24)*15</f>
        <v>0</v>
      </c>
      <c r="R24" s="240">
        <f t="shared" si="2"/>
        <v>0</v>
      </c>
    </row>
    <row r="25" ht="7.5" customHeight="1">
      <c r="B25" s="500"/>
      <c r="C25" s="500"/>
      <c r="D25" s="501"/>
      <c r="E25" s="500"/>
      <c r="F25" s="500"/>
      <c r="G25" s="502"/>
      <c r="H25" s="241"/>
      <c r="I25" s="244"/>
      <c r="J25" s="244"/>
      <c r="K25" s="241"/>
      <c r="L25" s="241"/>
      <c r="M25" s="241"/>
      <c r="N25" s="241"/>
      <c r="O25" s="241"/>
      <c r="P25" s="241"/>
      <c r="Q25" s="408"/>
      <c r="R25" s="409"/>
    </row>
    <row r="26" ht="18.0" customHeight="1">
      <c r="B26" s="145">
        <v>3021.0</v>
      </c>
      <c r="C26" s="368" t="s">
        <v>253</v>
      </c>
      <c r="D26" s="385" t="s">
        <v>107</v>
      </c>
      <c r="E26" s="150"/>
      <c r="F26" s="148">
        <v>1.0</v>
      </c>
      <c r="G26" s="126">
        <v>108.0</v>
      </c>
      <c r="H26" s="145"/>
      <c r="I26" s="151"/>
      <c r="J26" s="487"/>
      <c r="K26" s="443"/>
      <c r="L26" s="152"/>
      <c r="M26" s="153"/>
      <c r="N26" s="156"/>
      <c r="O26" s="155"/>
      <c r="P26" s="488"/>
      <c r="Q26" s="416">
        <f t="shared" ref="Q26:Q40" si="3">(H26+I26+J26+K26+M26+L26+N26+O26+P26)*1</f>
        <v>0</v>
      </c>
      <c r="R26" s="417">
        <f t="shared" ref="R26:R41" si="4">(H26+I26+J26+K26+L26+M26+N26+O26+P26)*G26</f>
        <v>0</v>
      </c>
    </row>
    <row r="27" ht="18.0" customHeight="1">
      <c r="B27" s="145">
        <v>3022.0</v>
      </c>
      <c r="C27" s="219" t="s">
        <v>254</v>
      </c>
      <c r="D27" s="385" t="s">
        <v>107</v>
      </c>
      <c r="E27" s="150"/>
      <c r="F27" s="148">
        <v>1.0</v>
      </c>
      <c r="G27" s="149">
        <v>144.0</v>
      </c>
      <c r="H27" s="150"/>
      <c r="I27" s="151"/>
      <c r="J27" s="487"/>
      <c r="K27" s="443"/>
      <c r="L27" s="152"/>
      <c r="M27" s="153"/>
      <c r="N27" s="156"/>
      <c r="O27" s="155"/>
      <c r="P27" s="488"/>
      <c r="Q27" s="367">
        <f t="shared" si="3"/>
        <v>0</v>
      </c>
      <c r="R27" s="144">
        <f t="shared" si="4"/>
        <v>0</v>
      </c>
    </row>
    <row r="28" ht="18.0" customHeight="1">
      <c r="B28" s="167">
        <v>3023.0</v>
      </c>
      <c r="C28" s="168" t="s">
        <v>255</v>
      </c>
      <c r="D28" s="372" t="s">
        <v>107</v>
      </c>
      <c r="E28" s="172"/>
      <c r="F28" s="170">
        <v>1.0</v>
      </c>
      <c r="G28" s="171">
        <v>216.0</v>
      </c>
      <c r="H28" s="172"/>
      <c r="I28" s="173"/>
      <c r="J28" s="489"/>
      <c r="K28" s="490"/>
      <c r="L28" s="174"/>
      <c r="M28" s="175"/>
      <c r="N28" s="178"/>
      <c r="O28" s="177"/>
      <c r="P28" s="491"/>
      <c r="Q28" s="367">
        <f t="shared" si="3"/>
        <v>0</v>
      </c>
      <c r="R28" s="144">
        <f t="shared" si="4"/>
        <v>0</v>
      </c>
    </row>
    <row r="29" ht="18.0" customHeight="1">
      <c r="B29" s="145">
        <v>3024.0</v>
      </c>
      <c r="C29" s="190" t="s">
        <v>256</v>
      </c>
      <c r="D29" s="385" t="s">
        <v>107</v>
      </c>
      <c r="E29" s="150"/>
      <c r="F29" s="148">
        <v>1.0</v>
      </c>
      <c r="G29" s="191">
        <v>351.0</v>
      </c>
      <c r="H29" s="150"/>
      <c r="I29" s="151"/>
      <c r="J29" s="487"/>
      <c r="K29" s="443"/>
      <c r="L29" s="152"/>
      <c r="M29" s="153"/>
      <c r="N29" s="156"/>
      <c r="O29" s="155"/>
      <c r="P29" s="488"/>
      <c r="Q29" s="367">
        <f t="shared" si="3"/>
        <v>0</v>
      </c>
      <c r="R29" s="144">
        <f t="shared" si="4"/>
        <v>0</v>
      </c>
    </row>
    <row r="30" ht="18.0" customHeight="1">
      <c r="B30" s="145">
        <v>3025.0</v>
      </c>
      <c r="C30" s="146" t="s">
        <v>257</v>
      </c>
      <c r="D30" s="385" t="s">
        <v>107</v>
      </c>
      <c r="E30" s="150"/>
      <c r="F30" s="148">
        <v>1.0</v>
      </c>
      <c r="G30" s="191">
        <v>423.0</v>
      </c>
      <c r="H30" s="150"/>
      <c r="I30" s="151"/>
      <c r="J30" s="487"/>
      <c r="K30" s="443"/>
      <c r="L30" s="152"/>
      <c r="M30" s="153"/>
      <c r="N30" s="156"/>
      <c r="O30" s="155"/>
      <c r="P30" s="488"/>
      <c r="Q30" s="367">
        <f t="shared" si="3"/>
        <v>0</v>
      </c>
      <c r="R30" s="144">
        <f t="shared" si="4"/>
        <v>0</v>
      </c>
    </row>
    <row r="31" ht="18.0" customHeight="1">
      <c r="B31" s="167">
        <v>3026.0</v>
      </c>
      <c r="C31" s="168" t="s">
        <v>258</v>
      </c>
      <c r="D31" s="372" t="s">
        <v>107</v>
      </c>
      <c r="E31" s="172"/>
      <c r="F31" s="170">
        <v>1.0</v>
      </c>
      <c r="G31" s="171">
        <v>117.0</v>
      </c>
      <c r="H31" s="172"/>
      <c r="I31" s="173"/>
      <c r="J31" s="489"/>
      <c r="K31" s="490"/>
      <c r="L31" s="174"/>
      <c r="M31" s="175"/>
      <c r="N31" s="178"/>
      <c r="O31" s="177"/>
      <c r="P31" s="491"/>
      <c r="Q31" s="367">
        <f t="shared" si="3"/>
        <v>0</v>
      </c>
      <c r="R31" s="144">
        <f t="shared" si="4"/>
        <v>0</v>
      </c>
    </row>
    <row r="32" ht="18.0" customHeight="1">
      <c r="B32" s="145">
        <v>3027.0</v>
      </c>
      <c r="C32" s="190" t="s">
        <v>259</v>
      </c>
      <c r="D32" s="385" t="s">
        <v>107</v>
      </c>
      <c r="E32" s="150"/>
      <c r="F32" s="148">
        <v>1.0</v>
      </c>
      <c r="G32" s="191">
        <v>153.0</v>
      </c>
      <c r="H32" s="145"/>
      <c r="I32" s="151"/>
      <c r="J32" s="487"/>
      <c r="K32" s="443"/>
      <c r="L32" s="152"/>
      <c r="M32" s="153"/>
      <c r="N32" s="156"/>
      <c r="O32" s="155"/>
      <c r="P32" s="488"/>
      <c r="Q32" s="367">
        <f t="shared" si="3"/>
        <v>0</v>
      </c>
      <c r="R32" s="144">
        <f t="shared" si="4"/>
        <v>0</v>
      </c>
    </row>
    <row r="33" ht="18.0" customHeight="1">
      <c r="B33" s="193">
        <v>3028.0</v>
      </c>
      <c r="C33" s="219" t="s">
        <v>260</v>
      </c>
      <c r="D33" s="385" t="s">
        <v>107</v>
      </c>
      <c r="E33" s="216"/>
      <c r="F33" s="195">
        <v>1.0</v>
      </c>
      <c r="G33" s="196">
        <v>225.0</v>
      </c>
      <c r="H33" s="193"/>
      <c r="I33" s="197"/>
      <c r="J33" s="492"/>
      <c r="K33" s="461"/>
      <c r="L33" s="198"/>
      <c r="M33" s="199"/>
      <c r="N33" s="202"/>
      <c r="O33" s="201"/>
      <c r="P33" s="493"/>
      <c r="Q33" s="367">
        <f t="shared" si="3"/>
        <v>0</v>
      </c>
      <c r="R33" s="144">
        <f t="shared" si="4"/>
        <v>0</v>
      </c>
    </row>
    <row r="34" ht="18.0" customHeight="1">
      <c r="B34" s="167">
        <v>3029.0</v>
      </c>
      <c r="C34" s="168" t="s">
        <v>261</v>
      </c>
      <c r="D34" s="372" t="s">
        <v>107</v>
      </c>
      <c r="E34" s="172"/>
      <c r="F34" s="170">
        <v>1.0</v>
      </c>
      <c r="G34" s="171">
        <v>360.0</v>
      </c>
      <c r="H34" s="167"/>
      <c r="I34" s="173"/>
      <c r="J34" s="489"/>
      <c r="K34" s="490"/>
      <c r="L34" s="174"/>
      <c r="M34" s="175"/>
      <c r="N34" s="178"/>
      <c r="O34" s="177"/>
      <c r="P34" s="491"/>
      <c r="Q34" s="367">
        <f t="shared" si="3"/>
        <v>0</v>
      </c>
      <c r="R34" s="144">
        <f t="shared" si="4"/>
        <v>0</v>
      </c>
    </row>
    <row r="35" ht="18.0" customHeight="1">
      <c r="B35" s="212">
        <v>3030.0</v>
      </c>
      <c r="C35" s="190" t="s">
        <v>262</v>
      </c>
      <c r="D35" s="385" t="s">
        <v>107</v>
      </c>
      <c r="E35" s="150"/>
      <c r="F35" s="148">
        <v>1.0</v>
      </c>
      <c r="G35" s="191">
        <v>450.0</v>
      </c>
      <c r="H35" s="150"/>
      <c r="I35" s="151"/>
      <c r="J35" s="487"/>
      <c r="K35" s="443"/>
      <c r="L35" s="152"/>
      <c r="M35" s="153"/>
      <c r="N35" s="156"/>
      <c r="O35" s="155"/>
      <c r="P35" s="488"/>
      <c r="Q35" s="367">
        <f t="shared" si="3"/>
        <v>0</v>
      </c>
      <c r="R35" s="144">
        <f t="shared" si="4"/>
        <v>0</v>
      </c>
    </row>
    <row r="36" ht="18.0" customHeight="1">
      <c r="B36" s="193">
        <v>3031.0</v>
      </c>
      <c r="C36" s="146" t="s">
        <v>263</v>
      </c>
      <c r="D36" s="385" t="s">
        <v>107</v>
      </c>
      <c r="E36" s="216"/>
      <c r="F36" s="195">
        <v>1.0</v>
      </c>
      <c r="G36" s="196">
        <v>135.0</v>
      </c>
      <c r="H36" s="216"/>
      <c r="I36" s="197"/>
      <c r="J36" s="492"/>
      <c r="K36" s="461"/>
      <c r="L36" s="198"/>
      <c r="M36" s="199"/>
      <c r="N36" s="202"/>
      <c r="O36" s="201"/>
      <c r="P36" s="493"/>
      <c r="Q36" s="367">
        <f t="shared" si="3"/>
        <v>0</v>
      </c>
      <c r="R36" s="144">
        <f t="shared" si="4"/>
        <v>0</v>
      </c>
    </row>
    <row r="37" ht="18.0" customHeight="1">
      <c r="B37" s="167">
        <v>3032.0</v>
      </c>
      <c r="C37" s="168" t="s">
        <v>264</v>
      </c>
      <c r="D37" s="372" t="s">
        <v>107</v>
      </c>
      <c r="E37" s="172"/>
      <c r="F37" s="170">
        <v>1.0</v>
      </c>
      <c r="G37" s="171">
        <v>180.0</v>
      </c>
      <c r="H37" s="172"/>
      <c r="I37" s="173"/>
      <c r="J37" s="489"/>
      <c r="K37" s="490"/>
      <c r="L37" s="174"/>
      <c r="M37" s="175"/>
      <c r="N37" s="178"/>
      <c r="O37" s="177"/>
      <c r="P37" s="491"/>
      <c r="Q37" s="367">
        <f t="shared" si="3"/>
        <v>0</v>
      </c>
      <c r="R37" s="144">
        <f t="shared" si="4"/>
        <v>0</v>
      </c>
    </row>
    <row r="38" ht="18.0" customHeight="1">
      <c r="B38" s="145">
        <v>3033.0</v>
      </c>
      <c r="C38" s="190" t="s">
        <v>265</v>
      </c>
      <c r="D38" s="385" t="s">
        <v>107</v>
      </c>
      <c r="E38" s="150"/>
      <c r="F38" s="148">
        <v>1.0</v>
      </c>
      <c r="G38" s="191">
        <v>270.0</v>
      </c>
      <c r="H38" s="150"/>
      <c r="I38" s="151"/>
      <c r="J38" s="487"/>
      <c r="K38" s="443"/>
      <c r="L38" s="152"/>
      <c r="M38" s="153"/>
      <c r="N38" s="156"/>
      <c r="O38" s="155"/>
      <c r="P38" s="488"/>
      <c r="Q38" s="367">
        <f t="shared" si="3"/>
        <v>0</v>
      </c>
      <c r="R38" s="144">
        <f t="shared" si="4"/>
        <v>0</v>
      </c>
    </row>
    <row r="39" ht="18.0" customHeight="1">
      <c r="B39" s="193">
        <v>3034.0</v>
      </c>
      <c r="C39" s="146" t="s">
        <v>266</v>
      </c>
      <c r="D39" s="385" t="s">
        <v>107</v>
      </c>
      <c r="E39" s="216"/>
      <c r="F39" s="195">
        <v>1.0</v>
      </c>
      <c r="G39" s="196">
        <v>450.0</v>
      </c>
      <c r="H39" s="216"/>
      <c r="I39" s="197"/>
      <c r="J39" s="492"/>
      <c r="K39" s="461"/>
      <c r="L39" s="198"/>
      <c r="M39" s="199"/>
      <c r="N39" s="202"/>
      <c r="O39" s="201"/>
      <c r="P39" s="493"/>
      <c r="Q39" s="367">
        <f t="shared" si="3"/>
        <v>0</v>
      </c>
      <c r="R39" s="144">
        <f t="shared" si="4"/>
        <v>0</v>
      </c>
    </row>
    <row r="40" ht="18.0" customHeight="1">
      <c r="B40" s="167">
        <v>3035.0</v>
      </c>
      <c r="C40" s="168" t="s">
        <v>267</v>
      </c>
      <c r="D40" s="372" t="s">
        <v>107</v>
      </c>
      <c r="E40" s="172"/>
      <c r="F40" s="170">
        <v>1.0</v>
      </c>
      <c r="G40" s="171">
        <v>540.0</v>
      </c>
      <c r="H40" s="172"/>
      <c r="I40" s="173"/>
      <c r="J40" s="489"/>
      <c r="K40" s="490"/>
      <c r="L40" s="174"/>
      <c r="M40" s="175"/>
      <c r="N40" s="178"/>
      <c r="O40" s="177"/>
      <c r="P40" s="491"/>
      <c r="Q40" s="367">
        <f t="shared" si="3"/>
        <v>0</v>
      </c>
      <c r="R40" s="144">
        <f t="shared" si="4"/>
        <v>0</v>
      </c>
    </row>
    <row r="41" ht="18.0" customHeight="1">
      <c r="B41" s="261">
        <v>3036.0</v>
      </c>
      <c r="C41" s="257" t="s">
        <v>268</v>
      </c>
      <c r="D41" s="390" t="s">
        <v>107</v>
      </c>
      <c r="E41" s="391"/>
      <c r="F41" s="259">
        <v>15.0</v>
      </c>
      <c r="G41" s="503">
        <v>4050.0</v>
      </c>
      <c r="H41" s="391"/>
      <c r="I41" s="262"/>
      <c r="J41" s="504"/>
      <c r="K41" s="467"/>
      <c r="L41" s="263"/>
      <c r="M41" s="264"/>
      <c r="N41" s="267"/>
      <c r="O41" s="266"/>
      <c r="P41" s="505"/>
      <c r="Q41" s="506">
        <f>(H41+I41+J41+K41+M41+L41+N41+O41+P41)*15</f>
        <v>0</v>
      </c>
      <c r="R41" s="302">
        <f t="shared" si="4"/>
        <v>0</v>
      </c>
    </row>
    <row r="42" ht="18.0" customHeight="1">
      <c r="D42" s="25"/>
      <c r="G42" s="347"/>
      <c r="R42" s="347"/>
    </row>
    <row r="43" ht="88.5" customHeight="1">
      <c r="B43" s="25"/>
      <c r="H43" s="320" t="s">
        <v>269</v>
      </c>
      <c r="I43" s="321" t="s">
        <v>225</v>
      </c>
      <c r="J43" s="507" t="s">
        <v>270</v>
      </c>
      <c r="K43" s="508" t="s">
        <v>271</v>
      </c>
      <c r="L43" s="322" t="s">
        <v>125</v>
      </c>
      <c r="M43" s="323" t="s">
        <v>126</v>
      </c>
      <c r="N43" s="326" t="s">
        <v>272</v>
      </c>
      <c r="O43" s="325" t="s">
        <v>273</v>
      </c>
      <c r="P43" s="509" t="s">
        <v>274</v>
      </c>
      <c r="Q43" s="473"/>
      <c r="R43" s="474"/>
      <c r="S43" s="473"/>
      <c r="T43" s="473"/>
      <c r="U43" s="473"/>
      <c r="V43" s="473"/>
      <c r="W43" s="473"/>
      <c r="X43" s="25"/>
    </row>
    <row r="44" ht="18.0" customHeight="1">
      <c r="B44" s="25"/>
      <c r="E44" s="337" t="s">
        <v>228</v>
      </c>
      <c r="F44" s="44"/>
      <c r="G44" s="84"/>
      <c r="H44" s="338">
        <f t="shared" ref="H44:P44" si="5">(H9*1)+(H10*1)+(H11*1)+(H12*1)+(H13*1)+(H14*1)+(H15*1)+(H16*1)+(H17*1)+(H18*1)+(H19*1)+(H20*1)+(H21*1)+(H22*1)+(H23*1)+(H24*15)+H26+H27+H28+H29+H30+H31+H32+H33+H34+H35+H36+H37+H39+H38+H40+(H41*15)</f>
        <v>0</v>
      </c>
      <c r="I44" s="338">
        <f t="shared" si="5"/>
        <v>0</v>
      </c>
      <c r="J44" s="338">
        <f t="shared" si="5"/>
        <v>0</v>
      </c>
      <c r="K44" s="338">
        <f t="shared" si="5"/>
        <v>0</v>
      </c>
      <c r="L44" s="338">
        <f t="shared" si="5"/>
        <v>0</v>
      </c>
      <c r="M44" s="338">
        <f t="shared" si="5"/>
        <v>0</v>
      </c>
      <c r="N44" s="338">
        <f t="shared" si="5"/>
        <v>0</v>
      </c>
      <c r="O44" s="338">
        <f t="shared" si="5"/>
        <v>0</v>
      </c>
      <c r="P44" s="338">
        <f t="shared" si="5"/>
        <v>0</v>
      </c>
      <c r="Q44" s="475"/>
      <c r="R44" s="476"/>
      <c r="S44" s="475"/>
      <c r="T44" s="475"/>
      <c r="U44" s="475"/>
      <c r="V44" s="475"/>
      <c r="W44" s="475"/>
    </row>
    <row r="45" ht="18.0" customHeight="1">
      <c r="E45" s="339"/>
      <c r="F45" s="339"/>
      <c r="G45" s="340"/>
      <c r="H45" s="477" t="s">
        <v>142</v>
      </c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</row>
    <row r="46" ht="18.0" customHeight="1">
      <c r="E46" s="25"/>
      <c r="F46" s="25"/>
      <c r="G46" s="79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79"/>
      <c r="S46" s="25"/>
      <c r="T46" s="25"/>
      <c r="U46" s="25"/>
      <c r="V46" s="25"/>
      <c r="W46" s="25"/>
    </row>
    <row r="47" ht="27.75" customHeight="1">
      <c r="E47" s="343" t="s">
        <v>229</v>
      </c>
      <c r="F47" s="44"/>
      <c r="G47" s="84"/>
      <c r="H47" s="343">
        <f>H44+I44+J44+K44+L44+M44+N44+O44+P44</f>
        <v>0</v>
      </c>
      <c r="I47" s="44"/>
      <c r="J47" s="44"/>
      <c r="K47" s="44"/>
      <c r="L47" s="84"/>
      <c r="M47" s="25"/>
      <c r="N47" s="25"/>
      <c r="O47" s="344"/>
      <c r="P47" s="82"/>
      <c r="Q47" s="82"/>
      <c r="R47" s="82"/>
      <c r="S47" s="345"/>
      <c r="T47" s="82"/>
      <c r="U47" s="82"/>
      <c r="V47" s="82"/>
      <c r="W47" s="82"/>
    </row>
    <row r="48" ht="27.75" customHeight="1">
      <c r="E48" s="343" t="s">
        <v>230</v>
      </c>
      <c r="F48" s="44"/>
      <c r="G48" s="84"/>
      <c r="H48" s="346">
        <f>SUM(R9:R41)</f>
        <v>0</v>
      </c>
      <c r="I48" s="44"/>
      <c r="J48" s="44"/>
      <c r="K48" s="44"/>
      <c r="L48" s="84"/>
      <c r="M48" s="25"/>
      <c r="N48" s="25"/>
      <c r="O48" s="25"/>
      <c r="P48" s="25"/>
      <c r="Q48" s="25"/>
      <c r="R48" s="79"/>
      <c r="S48" s="25"/>
      <c r="T48" s="25"/>
      <c r="U48" s="25"/>
      <c r="V48" s="25"/>
      <c r="W48" s="25"/>
    </row>
    <row r="49" ht="14.25" customHeight="1">
      <c r="G49" s="347"/>
      <c r="H49" s="25"/>
      <c r="I49" s="478" t="s">
        <v>22</v>
      </c>
      <c r="J49" s="342"/>
      <c r="K49" s="342"/>
      <c r="L49" s="342"/>
      <c r="R49" s="347"/>
    </row>
    <row r="50" ht="14.25" customHeight="1">
      <c r="G50" s="347"/>
      <c r="R50" s="347"/>
    </row>
    <row r="51" ht="14.25" customHeight="1">
      <c r="G51" s="347"/>
      <c r="R51" s="347"/>
    </row>
    <row r="52" ht="14.25" customHeight="1">
      <c r="G52" s="347"/>
      <c r="R52" s="347"/>
    </row>
    <row r="53" ht="14.25" customHeight="1">
      <c r="G53" s="347"/>
      <c r="R53" s="347"/>
    </row>
    <row r="54" ht="14.25" customHeight="1">
      <c r="G54" s="347"/>
      <c r="R54" s="347"/>
    </row>
    <row r="55" ht="14.25" customHeight="1">
      <c r="G55" s="347"/>
      <c r="R55" s="347"/>
    </row>
    <row r="56" ht="14.25" customHeight="1">
      <c r="G56" s="347"/>
      <c r="R56" s="347"/>
    </row>
    <row r="57" ht="14.25" customHeight="1">
      <c r="G57" s="347"/>
      <c r="R57" s="347"/>
    </row>
    <row r="58" ht="14.25" customHeight="1">
      <c r="G58" s="347"/>
      <c r="R58" s="347"/>
    </row>
    <row r="59" ht="14.25" customHeight="1">
      <c r="G59" s="347"/>
      <c r="R59" s="347"/>
    </row>
    <row r="60" ht="14.25" customHeight="1">
      <c r="G60" s="347"/>
      <c r="R60" s="347"/>
    </row>
    <row r="61" ht="14.25" customHeight="1">
      <c r="G61" s="347"/>
      <c r="R61" s="347"/>
    </row>
    <row r="62" ht="14.25" customHeight="1">
      <c r="G62" s="347"/>
      <c r="R62" s="347"/>
    </row>
    <row r="63" ht="14.25" customHeight="1">
      <c r="G63" s="347"/>
      <c r="R63" s="347"/>
    </row>
    <row r="64" ht="14.25" customHeight="1">
      <c r="G64" s="347"/>
      <c r="R64" s="347"/>
    </row>
    <row r="65" ht="14.25" customHeight="1">
      <c r="G65" s="347"/>
      <c r="R65" s="347"/>
    </row>
    <row r="66" ht="14.25" customHeight="1">
      <c r="G66" s="347"/>
      <c r="R66" s="347"/>
    </row>
    <row r="67" ht="14.25" customHeight="1">
      <c r="G67" s="347"/>
      <c r="R67" s="347"/>
    </row>
    <row r="68" ht="14.25" customHeight="1">
      <c r="G68" s="347"/>
      <c r="R68" s="347"/>
    </row>
    <row r="69" ht="14.25" customHeight="1">
      <c r="G69" s="347"/>
      <c r="R69" s="347"/>
    </row>
    <row r="70" ht="14.25" customHeight="1">
      <c r="G70" s="347"/>
      <c r="R70" s="347"/>
    </row>
    <row r="71" ht="14.25" customHeight="1">
      <c r="G71" s="347"/>
      <c r="R71" s="347"/>
    </row>
    <row r="72" ht="14.25" customHeight="1">
      <c r="G72" s="347"/>
      <c r="R72" s="347"/>
    </row>
    <row r="73" ht="14.25" customHeight="1">
      <c r="G73" s="347"/>
      <c r="R73" s="347"/>
    </row>
    <row r="74" ht="14.25" customHeight="1">
      <c r="G74" s="347"/>
      <c r="R74" s="347"/>
    </row>
    <row r="75" ht="14.25" customHeight="1">
      <c r="G75" s="347"/>
      <c r="R75" s="347"/>
    </row>
    <row r="76" ht="14.25" customHeight="1">
      <c r="G76" s="347"/>
      <c r="R76" s="347"/>
    </row>
    <row r="77" ht="14.25" customHeight="1">
      <c r="G77" s="347"/>
      <c r="R77" s="347"/>
    </row>
    <row r="78" ht="14.25" customHeight="1">
      <c r="G78" s="347"/>
      <c r="R78" s="347"/>
    </row>
    <row r="79" ht="14.25" customHeight="1">
      <c r="G79" s="347"/>
      <c r="R79" s="347"/>
    </row>
    <row r="80" ht="14.25" customHeight="1">
      <c r="G80" s="347"/>
      <c r="R80" s="347"/>
    </row>
    <row r="81" ht="14.25" customHeight="1">
      <c r="G81" s="347"/>
      <c r="R81" s="347"/>
    </row>
    <row r="82" ht="14.25" customHeight="1">
      <c r="G82" s="347"/>
      <c r="R82" s="347"/>
    </row>
    <row r="83" ht="14.25" customHeight="1">
      <c r="G83" s="347"/>
      <c r="R83" s="347"/>
    </row>
    <row r="84" ht="14.25" customHeight="1">
      <c r="G84" s="347"/>
      <c r="R84" s="347"/>
    </row>
    <row r="85" ht="14.25" customHeight="1">
      <c r="G85" s="347"/>
      <c r="R85" s="347"/>
    </row>
    <row r="86" ht="14.25" customHeight="1">
      <c r="G86" s="347"/>
      <c r="R86" s="347"/>
    </row>
    <row r="87" ht="14.25" customHeight="1">
      <c r="G87" s="347"/>
      <c r="R87" s="347"/>
    </row>
    <row r="88" ht="14.25" customHeight="1">
      <c r="G88" s="347"/>
      <c r="R88" s="347"/>
    </row>
    <row r="89" ht="14.25" customHeight="1">
      <c r="G89" s="347"/>
      <c r="R89" s="347"/>
    </row>
    <row r="90" ht="14.25" customHeight="1">
      <c r="G90" s="347"/>
      <c r="R90" s="347"/>
    </row>
    <row r="91" ht="14.25" customHeight="1">
      <c r="G91" s="347"/>
      <c r="R91" s="347"/>
    </row>
    <row r="92" ht="14.25" customHeight="1">
      <c r="G92" s="347"/>
      <c r="R92" s="347"/>
    </row>
    <row r="93" ht="14.25" customHeight="1">
      <c r="G93" s="347"/>
      <c r="R93" s="347"/>
    </row>
    <row r="94" ht="14.25" customHeight="1">
      <c r="G94" s="347"/>
      <c r="R94" s="347"/>
    </row>
    <row r="95" ht="14.25" customHeight="1">
      <c r="G95" s="347"/>
      <c r="R95" s="347"/>
    </row>
    <row r="96" ht="14.25" customHeight="1">
      <c r="G96" s="347"/>
      <c r="R96" s="347"/>
    </row>
    <row r="97" ht="14.25" customHeight="1">
      <c r="G97" s="347"/>
      <c r="R97" s="347"/>
    </row>
    <row r="98" ht="14.25" customHeight="1">
      <c r="G98" s="347"/>
      <c r="R98" s="347"/>
    </row>
    <row r="99" ht="14.25" customHeight="1">
      <c r="G99" s="347"/>
      <c r="R99" s="347"/>
    </row>
    <row r="100" ht="14.25" customHeight="1">
      <c r="G100" s="347"/>
      <c r="R100" s="347"/>
    </row>
    <row r="101" ht="14.25" customHeight="1">
      <c r="G101" s="347"/>
      <c r="R101" s="347"/>
    </row>
    <row r="102" ht="14.25" customHeight="1">
      <c r="G102" s="347"/>
      <c r="R102" s="347"/>
    </row>
    <row r="103" ht="14.25" customHeight="1">
      <c r="G103" s="347"/>
      <c r="R103" s="347"/>
    </row>
    <row r="104" ht="14.25" customHeight="1">
      <c r="G104" s="347"/>
      <c r="R104" s="347"/>
    </row>
    <row r="105" ht="14.25" customHeight="1">
      <c r="G105" s="347"/>
      <c r="R105" s="347"/>
    </row>
    <row r="106" ht="14.25" customHeight="1">
      <c r="G106" s="347"/>
      <c r="R106" s="347"/>
    </row>
    <row r="107" ht="14.25" customHeight="1">
      <c r="G107" s="347"/>
      <c r="R107" s="347"/>
    </row>
    <row r="108" ht="14.25" customHeight="1">
      <c r="G108" s="347"/>
      <c r="R108" s="347"/>
    </row>
    <row r="109" ht="14.25" customHeight="1">
      <c r="G109" s="347"/>
      <c r="R109" s="347"/>
    </row>
    <row r="110" ht="14.25" customHeight="1">
      <c r="G110" s="347"/>
      <c r="R110" s="347"/>
    </row>
    <row r="111" ht="14.25" customHeight="1">
      <c r="G111" s="347"/>
      <c r="R111" s="347"/>
    </row>
    <row r="112" ht="14.25" customHeight="1">
      <c r="G112" s="347"/>
      <c r="R112" s="347"/>
    </row>
    <row r="113" ht="14.25" customHeight="1">
      <c r="G113" s="347"/>
      <c r="R113" s="347"/>
    </row>
    <row r="114" ht="14.25" customHeight="1">
      <c r="G114" s="347"/>
      <c r="R114" s="347"/>
    </row>
    <row r="115" ht="14.25" customHeight="1">
      <c r="G115" s="347"/>
      <c r="R115" s="347"/>
    </row>
    <row r="116" ht="14.25" customHeight="1">
      <c r="G116" s="347"/>
      <c r="R116" s="347"/>
    </row>
    <row r="117" ht="14.25" customHeight="1">
      <c r="G117" s="347"/>
      <c r="R117" s="347"/>
    </row>
    <row r="118" ht="14.25" customHeight="1">
      <c r="G118" s="347"/>
      <c r="R118" s="347"/>
    </row>
    <row r="119" ht="14.25" customHeight="1">
      <c r="G119" s="347"/>
      <c r="R119" s="347"/>
    </row>
    <row r="120" ht="14.25" customHeight="1">
      <c r="G120" s="347"/>
      <c r="R120" s="347"/>
    </row>
    <row r="121" ht="14.25" customHeight="1">
      <c r="G121" s="347"/>
      <c r="R121" s="347"/>
    </row>
    <row r="122" ht="14.25" customHeight="1">
      <c r="G122" s="347"/>
      <c r="R122" s="347"/>
    </row>
    <row r="123" ht="14.25" customHeight="1">
      <c r="G123" s="347"/>
      <c r="R123" s="347"/>
    </row>
    <row r="124" ht="14.25" customHeight="1">
      <c r="G124" s="347"/>
      <c r="R124" s="347"/>
    </row>
    <row r="125" ht="14.25" customHeight="1">
      <c r="G125" s="347"/>
      <c r="R125" s="347"/>
    </row>
    <row r="126" ht="14.25" customHeight="1">
      <c r="G126" s="347"/>
      <c r="R126" s="347"/>
    </row>
    <row r="127" ht="14.25" customHeight="1">
      <c r="G127" s="347"/>
      <c r="R127" s="347"/>
    </row>
    <row r="128" ht="14.25" customHeight="1">
      <c r="G128" s="347"/>
      <c r="R128" s="347"/>
    </row>
    <row r="129" ht="14.25" customHeight="1">
      <c r="G129" s="347"/>
      <c r="R129" s="347"/>
    </row>
    <row r="130" ht="14.25" customHeight="1">
      <c r="G130" s="347"/>
      <c r="R130" s="347"/>
    </row>
    <row r="131" ht="14.25" customHeight="1">
      <c r="G131" s="347"/>
      <c r="R131" s="347"/>
    </row>
    <row r="132" ht="14.25" customHeight="1">
      <c r="G132" s="347"/>
      <c r="R132" s="347"/>
    </row>
    <row r="133" ht="14.25" customHeight="1">
      <c r="G133" s="347"/>
      <c r="R133" s="347"/>
    </row>
    <row r="134" ht="14.25" customHeight="1">
      <c r="G134" s="347"/>
      <c r="R134" s="347"/>
    </row>
    <row r="135" ht="14.25" customHeight="1">
      <c r="G135" s="347"/>
      <c r="R135" s="347"/>
    </row>
    <row r="136" ht="14.25" customHeight="1">
      <c r="G136" s="347"/>
      <c r="R136" s="347"/>
    </row>
    <row r="137" ht="14.25" customHeight="1">
      <c r="G137" s="347"/>
      <c r="R137" s="347"/>
    </row>
    <row r="138" ht="14.25" customHeight="1">
      <c r="G138" s="347"/>
      <c r="R138" s="347"/>
    </row>
    <row r="139" ht="14.25" customHeight="1">
      <c r="G139" s="347"/>
      <c r="R139" s="347"/>
    </row>
    <row r="140" ht="14.25" customHeight="1">
      <c r="G140" s="347"/>
      <c r="R140" s="347"/>
    </row>
    <row r="141" ht="14.25" customHeight="1">
      <c r="G141" s="347"/>
      <c r="R141" s="347"/>
    </row>
    <row r="142" ht="14.25" customHeight="1">
      <c r="G142" s="347"/>
      <c r="R142" s="347"/>
    </row>
    <row r="143" ht="14.25" customHeight="1">
      <c r="G143" s="347"/>
      <c r="R143" s="347"/>
    </row>
    <row r="144" ht="14.25" customHeight="1">
      <c r="G144" s="347"/>
      <c r="R144" s="347"/>
    </row>
    <row r="145" ht="14.25" customHeight="1">
      <c r="G145" s="347"/>
      <c r="R145" s="347"/>
    </row>
    <row r="146" ht="14.25" customHeight="1">
      <c r="G146" s="347"/>
      <c r="R146" s="347"/>
    </row>
    <row r="147" ht="14.25" customHeight="1">
      <c r="G147" s="347"/>
      <c r="R147" s="347"/>
    </row>
    <row r="148" ht="14.25" customHeight="1">
      <c r="G148" s="347"/>
      <c r="R148" s="347"/>
    </row>
    <row r="149" ht="14.25" customHeight="1">
      <c r="G149" s="347"/>
      <c r="R149" s="347"/>
    </row>
    <row r="150" ht="14.25" customHeight="1">
      <c r="G150" s="347"/>
      <c r="R150" s="347"/>
    </row>
    <row r="151" ht="14.25" customHeight="1">
      <c r="G151" s="347"/>
      <c r="R151" s="347"/>
    </row>
    <row r="152" ht="14.25" customHeight="1">
      <c r="G152" s="347"/>
      <c r="R152" s="347"/>
    </row>
    <row r="153" ht="14.25" customHeight="1">
      <c r="G153" s="347"/>
      <c r="R153" s="347"/>
    </row>
    <row r="154" ht="14.25" customHeight="1">
      <c r="G154" s="347"/>
      <c r="R154" s="347"/>
    </row>
    <row r="155" ht="14.25" customHeight="1">
      <c r="G155" s="347"/>
      <c r="R155" s="347"/>
    </row>
    <row r="156" ht="14.25" customHeight="1">
      <c r="G156" s="347"/>
      <c r="R156" s="347"/>
    </row>
    <row r="157" ht="14.25" customHeight="1">
      <c r="G157" s="347"/>
      <c r="R157" s="347"/>
    </row>
    <row r="158" ht="14.25" customHeight="1">
      <c r="G158" s="347"/>
      <c r="R158" s="347"/>
    </row>
    <row r="159" ht="14.25" customHeight="1">
      <c r="G159" s="347"/>
      <c r="R159" s="347"/>
    </row>
    <row r="160" ht="14.25" customHeight="1">
      <c r="G160" s="347"/>
      <c r="R160" s="347"/>
    </row>
    <row r="161" ht="14.25" customHeight="1">
      <c r="G161" s="347"/>
      <c r="R161" s="347"/>
    </row>
    <row r="162" ht="14.25" customHeight="1">
      <c r="G162" s="347"/>
      <c r="R162" s="347"/>
    </row>
    <row r="163" ht="14.25" customHeight="1">
      <c r="G163" s="347"/>
      <c r="R163" s="347"/>
    </row>
    <row r="164" ht="14.25" customHeight="1">
      <c r="G164" s="347"/>
      <c r="R164" s="347"/>
    </row>
    <row r="165" ht="14.25" customHeight="1">
      <c r="G165" s="347"/>
      <c r="R165" s="347"/>
    </row>
    <row r="166" ht="14.25" customHeight="1">
      <c r="G166" s="347"/>
      <c r="R166" s="347"/>
    </row>
    <row r="167" ht="14.25" customHeight="1">
      <c r="G167" s="347"/>
      <c r="R167" s="347"/>
    </row>
    <row r="168" ht="14.25" customHeight="1">
      <c r="G168" s="347"/>
      <c r="R168" s="347"/>
    </row>
    <row r="169" ht="14.25" customHeight="1">
      <c r="G169" s="347"/>
      <c r="R169" s="347"/>
    </row>
    <row r="170" ht="14.25" customHeight="1">
      <c r="G170" s="347"/>
      <c r="R170" s="347"/>
    </row>
    <row r="171" ht="14.25" customHeight="1">
      <c r="G171" s="347"/>
      <c r="R171" s="347"/>
    </row>
    <row r="172" ht="14.25" customHeight="1">
      <c r="G172" s="347"/>
      <c r="R172" s="347"/>
    </row>
    <row r="173" ht="14.25" customHeight="1">
      <c r="G173" s="347"/>
      <c r="R173" s="347"/>
    </row>
    <row r="174" ht="14.25" customHeight="1">
      <c r="G174" s="347"/>
      <c r="R174" s="347"/>
    </row>
    <row r="175" ht="14.25" customHeight="1">
      <c r="G175" s="347"/>
      <c r="R175" s="347"/>
    </row>
    <row r="176" ht="14.25" customHeight="1">
      <c r="G176" s="347"/>
      <c r="R176" s="347"/>
    </row>
    <row r="177" ht="14.25" customHeight="1">
      <c r="G177" s="347"/>
      <c r="R177" s="347"/>
    </row>
    <row r="178" ht="14.25" customHeight="1">
      <c r="G178" s="347"/>
      <c r="R178" s="347"/>
    </row>
    <row r="179" ht="14.25" customHeight="1">
      <c r="G179" s="347"/>
      <c r="R179" s="347"/>
    </row>
    <row r="180" ht="14.25" customHeight="1">
      <c r="G180" s="347"/>
      <c r="R180" s="347"/>
    </row>
    <row r="181" ht="14.25" customHeight="1">
      <c r="G181" s="347"/>
      <c r="R181" s="347"/>
    </row>
    <row r="182" ht="14.25" customHeight="1">
      <c r="G182" s="347"/>
      <c r="R182" s="347"/>
    </row>
    <row r="183" ht="14.25" customHeight="1">
      <c r="G183" s="347"/>
      <c r="R183" s="347"/>
    </row>
    <row r="184" ht="14.25" customHeight="1">
      <c r="G184" s="347"/>
      <c r="R184" s="347"/>
    </row>
    <row r="185" ht="14.25" customHeight="1">
      <c r="G185" s="347"/>
      <c r="R185" s="347"/>
    </row>
    <row r="186" ht="14.25" customHeight="1">
      <c r="G186" s="347"/>
      <c r="R186" s="347"/>
    </row>
    <row r="187" ht="14.25" customHeight="1">
      <c r="G187" s="347"/>
      <c r="R187" s="347"/>
    </row>
    <row r="188" ht="14.25" customHeight="1">
      <c r="G188" s="347"/>
      <c r="R188" s="347"/>
    </row>
    <row r="189" ht="14.25" customHeight="1">
      <c r="G189" s="347"/>
      <c r="R189" s="347"/>
    </row>
    <row r="190" ht="14.25" customHeight="1">
      <c r="G190" s="347"/>
      <c r="R190" s="347"/>
    </row>
    <row r="191" ht="14.25" customHeight="1">
      <c r="G191" s="347"/>
      <c r="R191" s="347"/>
    </row>
    <row r="192" ht="14.25" customHeight="1">
      <c r="G192" s="347"/>
      <c r="R192" s="347"/>
    </row>
    <row r="193" ht="14.25" customHeight="1">
      <c r="G193" s="347"/>
      <c r="R193" s="347"/>
    </row>
    <row r="194" ht="14.25" customHeight="1">
      <c r="G194" s="347"/>
      <c r="R194" s="347"/>
    </row>
    <row r="195" ht="14.25" customHeight="1">
      <c r="G195" s="347"/>
      <c r="R195" s="347"/>
    </row>
    <row r="196" ht="14.25" customHeight="1">
      <c r="G196" s="347"/>
      <c r="R196" s="347"/>
    </row>
    <row r="197" ht="14.25" customHeight="1">
      <c r="G197" s="347"/>
      <c r="R197" s="347"/>
    </row>
    <row r="198" ht="14.25" customHeight="1">
      <c r="G198" s="347"/>
      <c r="R198" s="347"/>
    </row>
    <row r="199" ht="14.25" customHeight="1">
      <c r="G199" s="347"/>
      <c r="R199" s="347"/>
    </row>
    <row r="200" ht="14.25" customHeight="1">
      <c r="G200" s="347"/>
      <c r="R200" s="347"/>
    </row>
    <row r="201" ht="14.25" customHeight="1">
      <c r="G201" s="347"/>
      <c r="R201" s="347"/>
    </row>
    <row r="202" ht="14.25" customHeight="1">
      <c r="G202" s="347"/>
      <c r="R202" s="347"/>
    </row>
    <row r="203" ht="14.25" customHeight="1">
      <c r="G203" s="347"/>
      <c r="R203" s="347"/>
    </row>
    <row r="204" ht="14.25" customHeight="1">
      <c r="G204" s="347"/>
      <c r="R204" s="347"/>
    </row>
    <row r="205" ht="14.25" customHeight="1">
      <c r="G205" s="347"/>
      <c r="R205" s="347"/>
    </row>
    <row r="206" ht="14.25" customHeight="1">
      <c r="G206" s="347"/>
      <c r="R206" s="347"/>
    </row>
    <row r="207" ht="14.25" customHeight="1">
      <c r="G207" s="347"/>
      <c r="R207" s="347"/>
    </row>
    <row r="208" ht="14.25" customHeight="1">
      <c r="G208" s="347"/>
      <c r="R208" s="347"/>
    </row>
    <row r="209" ht="14.25" customHeight="1">
      <c r="G209" s="347"/>
      <c r="R209" s="347"/>
    </row>
    <row r="210" ht="14.25" customHeight="1">
      <c r="G210" s="347"/>
      <c r="R210" s="347"/>
    </row>
    <row r="211" ht="14.25" customHeight="1">
      <c r="G211" s="347"/>
      <c r="R211" s="347"/>
    </row>
    <row r="212" ht="14.25" customHeight="1">
      <c r="G212" s="347"/>
      <c r="R212" s="347"/>
    </row>
    <row r="213" ht="14.25" customHeight="1">
      <c r="G213" s="347"/>
      <c r="R213" s="347"/>
    </row>
    <row r="214" ht="14.25" customHeight="1">
      <c r="G214" s="347"/>
      <c r="R214" s="347"/>
    </row>
    <row r="215" ht="14.25" customHeight="1">
      <c r="G215" s="347"/>
      <c r="R215" s="347"/>
    </row>
    <row r="216" ht="14.25" customHeight="1">
      <c r="G216" s="347"/>
      <c r="R216" s="347"/>
    </row>
    <row r="217" ht="14.25" customHeight="1">
      <c r="G217" s="347"/>
      <c r="R217" s="347"/>
    </row>
    <row r="218" ht="14.25" customHeight="1">
      <c r="G218" s="347"/>
      <c r="R218" s="347"/>
    </row>
    <row r="219" ht="14.25" customHeight="1">
      <c r="G219" s="347"/>
      <c r="R219" s="347"/>
    </row>
    <row r="220" ht="14.25" customHeight="1">
      <c r="G220" s="347"/>
      <c r="R220" s="347"/>
    </row>
    <row r="221" ht="14.25" customHeight="1">
      <c r="G221" s="347"/>
      <c r="R221" s="347"/>
    </row>
    <row r="222" ht="14.25" customHeight="1">
      <c r="G222" s="347"/>
      <c r="R222" s="347"/>
    </row>
    <row r="223" ht="14.25" customHeight="1">
      <c r="G223" s="347"/>
      <c r="R223" s="347"/>
    </row>
    <row r="224" ht="14.25" customHeight="1">
      <c r="G224" s="347"/>
      <c r="R224" s="347"/>
    </row>
    <row r="225" ht="14.25" customHeight="1">
      <c r="G225" s="347"/>
      <c r="R225" s="347"/>
    </row>
    <row r="226" ht="14.25" customHeight="1">
      <c r="G226" s="347"/>
      <c r="R226" s="347"/>
    </row>
    <row r="227" ht="14.25" customHeight="1">
      <c r="G227" s="347"/>
      <c r="R227" s="347"/>
    </row>
    <row r="228" ht="14.25" customHeight="1">
      <c r="G228" s="347"/>
      <c r="R228" s="347"/>
    </row>
    <row r="229" ht="14.25" customHeight="1">
      <c r="G229" s="347"/>
      <c r="R229" s="347"/>
    </row>
    <row r="230" ht="14.25" customHeight="1">
      <c r="G230" s="347"/>
      <c r="R230" s="347"/>
    </row>
    <row r="231" ht="14.25" customHeight="1">
      <c r="G231" s="347"/>
      <c r="R231" s="347"/>
    </row>
    <row r="232" ht="14.25" customHeight="1">
      <c r="G232" s="347"/>
      <c r="R232" s="347"/>
    </row>
    <row r="233" ht="14.25" customHeight="1">
      <c r="G233" s="347"/>
      <c r="R233" s="347"/>
    </row>
    <row r="234" ht="14.25" customHeight="1">
      <c r="G234" s="347"/>
      <c r="R234" s="347"/>
    </row>
    <row r="235" ht="14.25" customHeight="1">
      <c r="G235" s="347"/>
      <c r="R235" s="347"/>
    </row>
    <row r="236" ht="14.25" customHeight="1">
      <c r="G236" s="347"/>
      <c r="R236" s="347"/>
    </row>
    <row r="237" ht="14.25" customHeight="1">
      <c r="G237" s="347"/>
      <c r="R237" s="347"/>
    </row>
    <row r="238" ht="14.25" customHeight="1">
      <c r="G238" s="347"/>
      <c r="R238" s="347"/>
    </row>
    <row r="239" ht="14.25" customHeight="1">
      <c r="G239" s="347"/>
      <c r="R239" s="347"/>
    </row>
    <row r="240" ht="14.25" customHeight="1">
      <c r="G240" s="347"/>
      <c r="R240" s="347"/>
    </row>
    <row r="241" ht="14.25" customHeight="1">
      <c r="G241" s="347"/>
      <c r="R241" s="347"/>
    </row>
    <row r="242" ht="14.25" customHeight="1">
      <c r="G242" s="347"/>
      <c r="R242" s="347"/>
    </row>
    <row r="243" ht="14.25" customHeight="1">
      <c r="G243" s="347"/>
      <c r="R243" s="347"/>
    </row>
    <row r="244" ht="14.25" customHeight="1">
      <c r="G244" s="347"/>
      <c r="R244" s="347"/>
    </row>
    <row r="245" ht="14.25" customHeight="1">
      <c r="G245" s="347"/>
      <c r="R245" s="347"/>
    </row>
    <row r="246" ht="14.25" customHeight="1">
      <c r="G246" s="347"/>
      <c r="R246" s="347"/>
    </row>
    <row r="247" ht="14.25" customHeight="1">
      <c r="G247" s="347"/>
      <c r="R247" s="347"/>
    </row>
    <row r="248" ht="14.25" customHeight="1">
      <c r="G248" s="347"/>
      <c r="R248" s="347"/>
    </row>
    <row r="249" ht="14.25" customHeight="1">
      <c r="G249" s="347"/>
      <c r="R249" s="347"/>
    </row>
    <row r="250" ht="15.75" customHeight="1">
      <c r="G250" s="347"/>
      <c r="R250" s="347"/>
    </row>
    <row r="251" ht="15.75" customHeight="1">
      <c r="G251" s="347"/>
      <c r="R251" s="347"/>
    </row>
    <row r="252" ht="15.75" customHeight="1">
      <c r="G252" s="347"/>
      <c r="R252" s="347"/>
    </row>
    <row r="253" ht="15.75" customHeight="1">
      <c r="G253" s="347"/>
      <c r="R253" s="347"/>
    </row>
    <row r="254" ht="15.75" customHeight="1">
      <c r="G254" s="347"/>
      <c r="R254" s="347"/>
    </row>
    <row r="255" ht="15.75" customHeight="1">
      <c r="G255" s="347"/>
      <c r="R255" s="347"/>
    </row>
    <row r="256" ht="15.75" customHeight="1">
      <c r="G256" s="347"/>
      <c r="R256" s="347"/>
    </row>
    <row r="257" ht="15.75" customHeight="1">
      <c r="G257" s="347"/>
      <c r="R257" s="347"/>
    </row>
    <row r="258" ht="15.75" customHeight="1">
      <c r="G258" s="347"/>
      <c r="R258" s="347"/>
    </row>
    <row r="259" ht="15.75" customHeight="1">
      <c r="G259" s="347"/>
      <c r="R259" s="347"/>
    </row>
    <row r="260" ht="15.75" customHeight="1">
      <c r="G260" s="347"/>
      <c r="R260" s="347"/>
    </row>
    <row r="261" ht="15.75" customHeight="1">
      <c r="G261" s="347"/>
      <c r="R261" s="347"/>
    </row>
    <row r="262" ht="15.75" customHeight="1">
      <c r="G262" s="347"/>
      <c r="R262" s="347"/>
    </row>
    <row r="263" ht="15.75" customHeight="1">
      <c r="G263" s="347"/>
      <c r="R263" s="347"/>
    </row>
    <row r="264" ht="15.75" customHeight="1">
      <c r="G264" s="347"/>
      <c r="R264" s="347"/>
    </row>
    <row r="265" ht="15.75" customHeight="1">
      <c r="G265" s="347"/>
      <c r="R265" s="347"/>
    </row>
    <row r="266" ht="15.75" customHeight="1">
      <c r="G266" s="347"/>
      <c r="R266" s="347"/>
    </row>
    <row r="267" ht="15.75" customHeight="1">
      <c r="G267" s="347"/>
      <c r="R267" s="347"/>
    </row>
    <row r="268" ht="15.75" customHeight="1">
      <c r="G268" s="347"/>
      <c r="R268" s="347"/>
    </row>
    <row r="269" ht="15.75" customHeight="1">
      <c r="G269" s="347"/>
      <c r="R269" s="347"/>
    </row>
    <row r="270" ht="15.75" customHeight="1">
      <c r="G270" s="347"/>
      <c r="R270" s="347"/>
    </row>
    <row r="271" ht="15.75" customHeight="1">
      <c r="G271" s="347"/>
      <c r="R271" s="347"/>
    </row>
    <row r="272" ht="15.75" customHeight="1">
      <c r="G272" s="347"/>
      <c r="R272" s="347"/>
    </row>
    <row r="273" ht="15.75" customHeight="1">
      <c r="G273" s="347"/>
      <c r="R273" s="347"/>
    </row>
    <row r="274" ht="15.75" customHeight="1">
      <c r="G274" s="347"/>
      <c r="R274" s="347"/>
    </row>
    <row r="275" ht="15.75" customHeight="1">
      <c r="G275" s="347"/>
      <c r="R275" s="347"/>
    </row>
    <row r="276" ht="15.75" customHeight="1">
      <c r="G276" s="347"/>
      <c r="R276" s="347"/>
    </row>
    <row r="277" ht="15.75" customHeight="1">
      <c r="G277" s="347"/>
      <c r="R277" s="347"/>
    </row>
    <row r="278" ht="15.75" customHeight="1">
      <c r="G278" s="347"/>
      <c r="R278" s="347"/>
    </row>
    <row r="279" ht="15.75" customHeight="1">
      <c r="G279" s="347"/>
      <c r="R279" s="347"/>
    </row>
    <row r="280" ht="15.75" customHeight="1">
      <c r="G280" s="347"/>
      <c r="R280" s="347"/>
    </row>
    <row r="281" ht="15.75" customHeight="1">
      <c r="G281" s="347"/>
      <c r="R281" s="347"/>
    </row>
    <row r="282" ht="15.75" customHeight="1">
      <c r="G282" s="347"/>
      <c r="R282" s="347"/>
    </row>
    <row r="283" ht="15.75" customHeight="1">
      <c r="G283" s="347"/>
      <c r="R283" s="347"/>
    </row>
    <row r="284" ht="15.75" customHeight="1">
      <c r="G284" s="347"/>
      <c r="R284" s="347"/>
    </row>
    <row r="285" ht="15.75" customHeight="1">
      <c r="G285" s="347"/>
      <c r="R285" s="347"/>
    </row>
    <row r="286" ht="15.75" customHeight="1">
      <c r="G286" s="347"/>
      <c r="R286" s="347"/>
    </row>
    <row r="287" ht="15.75" customHeight="1">
      <c r="G287" s="347"/>
      <c r="R287" s="347"/>
    </row>
    <row r="288" ht="15.75" customHeight="1">
      <c r="G288" s="347"/>
      <c r="R288" s="347"/>
    </row>
    <row r="289" ht="15.75" customHeight="1">
      <c r="G289" s="347"/>
      <c r="R289" s="347"/>
    </row>
    <row r="290" ht="15.75" customHeight="1">
      <c r="G290" s="347"/>
      <c r="R290" s="347"/>
    </row>
    <row r="291" ht="15.75" customHeight="1">
      <c r="G291" s="347"/>
      <c r="R291" s="347"/>
    </row>
    <row r="292" ht="15.75" customHeight="1">
      <c r="G292" s="347"/>
      <c r="R292" s="347"/>
    </row>
    <row r="293" ht="15.75" customHeight="1">
      <c r="G293" s="347"/>
      <c r="R293" s="347"/>
    </row>
    <row r="294" ht="15.75" customHeight="1">
      <c r="G294" s="347"/>
      <c r="R294" s="347"/>
    </row>
    <row r="295" ht="15.75" customHeight="1">
      <c r="G295" s="347"/>
      <c r="R295" s="347"/>
    </row>
    <row r="296" ht="15.75" customHeight="1">
      <c r="G296" s="347"/>
      <c r="R296" s="347"/>
    </row>
    <row r="297" ht="15.75" customHeight="1">
      <c r="G297" s="347"/>
      <c r="R297" s="347"/>
    </row>
    <row r="298" ht="15.75" customHeight="1">
      <c r="G298" s="347"/>
      <c r="R298" s="347"/>
    </row>
    <row r="299" ht="15.75" customHeight="1">
      <c r="G299" s="347"/>
      <c r="R299" s="347"/>
    </row>
    <row r="300" ht="15.75" customHeight="1">
      <c r="G300" s="347"/>
      <c r="R300" s="347"/>
    </row>
    <row r="301" ht="15.75" customHeight="1">
      <c r="G301" s="347"/>
      <c r="R301" s="347"/>
    </row>
    <row r="302" ht="15.75" customHeight="1">
      <c r="G302" s="347"/>
      <c r="R302" s="347"/>
    </row>
    <row r="303" ht="15.75" customHeight="1">
      <c r="G303" s="347"/>
      <c r="R303" s="347"/>
    </row>
    <row r="304" ht="15.75" customHeight="1">
      <c r="G304" s="347"/>
      <c r="R304" s="347"/>
    </row>
    <row r="305" ht="15.75" customHeight="1">
      <c r="G305" s="347"/>
      <c r="R305" s="347"/>
    </row>
    <row r="306" ht="15.75" customHeight="1">
      <c r="G306" s="347"/>
      <c r="R306" s="347"/>
    </row>
    <row r="307" ht="15.75" customHeight="1">
      <c r="G307" s="347"/>
      <c r="R307" s="347"/>
    </row>
    <row r="308" ht="15.75" customHeight="1">
      <c r="G308" s="347"/>
      <c r="R308" s="347"/>
    </row>
    <row r="309" ht="15.75" customHeight="1">
      <c r="G309" s="347"/>
      <c r="R309" s="347"/>
    </row>
    <row r="310" ht="15.75" customHeight="1">
      <c r="G310" s="347"/>
      <c r="R310" s="347"/>
    </row>
    <row r="311" ht="15.75" customHeight="1">
      <c r="G311" s="347"/>
      <c r="R311" s="347"/>
    </row>
    <row r="312" ht="15.75" customHeight="1">
      <c r="G312" s="347"/>
      <c r="R312" s="347"/>
    </row>
    <row r="313" ht="15.75" customHeight="1">
      <c r="G313" s="347"/>
      <c r="R313" s="347"/>
    </row>
    <row r="314" ht="15.75" customHeight="1">
      <c r="G314" s="347"/>
      <c r="R314" s="347"/>
    </row>
    <row r="315" ht="15.75" customHeight="1">
      <c r="G315" s="347"/>
      <c r="R315" s="347"/>
    </row>
    <row r="316" ht="15.75" customHeight="1">
      <c r="G316" s="347"/>
      <c r="R316" s="347"/>
    </row>
    <row r="317" ht="15.75" customHeight="1">
      <c r="G317" s="347"/>
      <c r="R317" s="347"/>
    </row>
    <row r="318" ht="15.75" customHeight="1">
      <c r="G318" s="347"/>
      <c r="R318" s="347"/>
    </row>
    <row r="319" ht="15.75" customHeight="1">
      <c r="G319" s="347"/>
      <c r="R319" s="347"/>
    </row>
    <row r="320" ht="15.75" customHeight="1">
      <c r="G320" s="347"/>
      <c r="R320" s="347"/>
    </row>
    <row r="321" ht="15.75" customHeight="1">
      <c r="G321" s="347"/>
      <c r="R321" s="347"/>
    </row>
    <row r="322" ht="15.75" customHeight="1">
      <c r="G322" s="347"/>
      <c r="R322" s="347"/>
    </row>
    <row r="323" ht="15.75" customHeight="1">
      <c r="G323" s="347"/>
      <c r="R323" s="347"/>
    </row>
    <row r="324" ht="15.75" customHeight="1">
      <c r="G324" s="347"/>
      <c r="R324" s="347"/>
    </row>
    <row r="325" ht="15.75" customHeight="1">
      <c r="G325" s="347"/>
      <c r="R325" s="347"/>
    </row>
    <row r="326" ht="15.75" customHeight="1">
      <c r="G326" s="347"/>
      <c r="R326" s="347"/>
    </row>
    <row r="327" ht="15.75" customHeight="1">
      <c r="G327" s="347"/>
      <c r="R327" s="347"/>
    </row>
    <row r="328" ht="15.75" customHeight="1">
      <c r="G328" s="347"/>
      <c r="R328" s="347"/>
    </row>
    <row r="329" ht="15.75" customHeight="1">
      <c r="G329" s="347"/>
      <c r="R329" s="347"/>
    </row>
    <row r="330" ht="15.75" customHeight="1">
      <c r="G330" s="347"/>
      <c r="R330" s="347"/>
    </row>
    <row r="331" ht="15.75" customHeight="1">
      <c r="G331" s="347"/>
      <c r="R331" s="347"/>
    </row>
    <row r="332" ht="15.75" customHeight="1">
      <c r="G332" s="347"/>
      <c r="R332" s="347"/>
    </row>
    <row r="333" ht="15.75" customHeight="1">
      <c r="G333" s="347"/>
      <c r="R333" s="347"/>
    </row>
    <row r="334" ht="15.75" customHeight="1">
      <c r="G334" s="347"/>
      <c r="R334" s="347"/>
    </row>
    <row r="335" ht="15.75" customHeight="1">
      <c r="G335" s="347"/>
      <c r="R335" s="347"/>
    </row>
    <row r="336" ht="15.75" customHeight="1">
      <c r="G336" s="347"/>
      <c r="R336" s="347"/>
    </row>
    <row r="337" ht="15.75" customHeight="1">
      <c r="G337" s="347"/>
      <c r="R337" s="347"/>
    </row>
    <row r="338" ht="15.75" customHeight="1">
      <c r="G338" s="347"/>
      <c r="R338" s="347"/>
    </row>
    <row r="339" ht="15.75" customHeight="1">
      <c r="G339" s="347"/>
      <c r="R339" s="347"/>
    </row>
    <row r="340" ht="15.75" customHeight="1">
      <c r="G340" s="347"/>
      <c r="R340" s="347"/>
    </row>
    <row r="341" ht="15.75" customHeight="1">
      <c r="G341" s="347"/>
      <c r="R341" s="347"/>
    </row>
    <row r="342" ht="15.75" customHeight="1">
      <c r="G342" s="347"/>
      <c r="R342" s="347"/>
    </row>
    <row r="343" ht="15.75" customHeight="1">
      <c r="G343" s="347"/>
      <c r="R343" s="347"/>
    </row>
    <row r="344" ht="15.75" customHeight="1">
      <c r="G344" s="347"/>
      <c r="R344" s="347"/>
    </row>
    <row r="345" ht="15.75" customHeight="1">
      <c r="G345" s="347"/>
      <c r="R345" s="347"/>
    </row>
    <row r="346" ht="15.75" customHeight="1">
      <c r="G346" s="347"/>
      <c r="R346" s="347"/>
    </row>
    <row r="347" ht="15.75" customHeight="1">
      <c r="G347" s="347"/>
      <c r="R347" s="347"/>
    </row>
    <row r="348" ht="15.75" customHeight="1">
      <c r="G348" s="347"/>
      <c r="R348" s="347"/>
    </row>
    <row r="349" ht="15.75" customHeight="1">
      <c r="G349" s="347"/>
      <c r="R349" s="347"/>
    </row>
    <row r="350" ht="15.75" customHeight="1">
      <c r="G350" s="347"/>
      <c r="R350" s="347"/>
    </row>
    <row r="351" ht="15.75" customHeight="1">
      <c r="G351" s="347"/>
      <c r="R351" s="347"/>
    </row>
    <row r="352" ht="15.75" customHeight="1">
      <c r="G352" s="347"/>
      <c r="R352" s="347"/>
    </row>
    <row r="353" ht="15.75" customHeight="1">
      <c r="G353" s="347"/>
      <c r="R353" s="347"/>
    </row>
    <row r="354" ht="15.75" customHeight="1">
      <c r="G354" s="347"/>
      <c r="R354" s="347"/>
    </row>
    <row r="355" ht="15.75" customHeight="1">
      <c r="G355" s="347"/>
      <c r="R355" s="347"/>
    </row>
    <row r="356" ht="15.75" customHeight="1">
      <c r="G356" s="347"/>
      <c r="R356" s="347"/>
    </row>
    <row r="357" ht="15.75" customHeight="1">
      <c r="G357" s="347"/>
      <c r="R357" s="347"/>
    </row>
    <row r="358" ht="15.75" customHeight="1">
      <c r="G358" s="347"/>
      <c r="R358" s="347"/>
    </row>
    <row r="359" ht="15.75" customHeight="1">
      <c r="G359" s="347"/>
      <c r="R359" s="347"/>
    </row>
    <row r="360" ht="15.75" customHeight="1">
      <c r="G360" s="347"/>
      <c r="R360" s="347"/>
    </row>
    <row r="361" ht="15.75" customHeight="1">
      <c r="G361" s="347"/>
      <c r="R361" s="347"/>
    </row>
    <row r="362" ht="15.75" customHeight="1">
      <c r="G362" s="347"/>
      <c r="R362" s="347"/>
    </row>
    <row r="363" ht="15.75" customHeight="1">
      <c r="G363" s="347"/>
      <c r="R363" s="347"/>
    </row>
    <row r="364" ht="15.75" customHeight="1">
      <c r="G364" s="347"/>
      <c r="R364" s="347"/>
    </row>
    <row r="365" ht="15.75" customHeight="1">
      <c r="G365" s="347"/>
      <c r="R365" s="347"/>
    </row>
    <row r="366" ht="15.75" customHeight="1">
      <c r="G366" s="347"/>
      <c r="R366" s="347"/>
    </row>
    <row r="367" ht="15.75" customHeight="1">
      <c r="G367" s="347"/>
      <c r="R367" s="347"/>
    </row>
    <row r="368" ht="15.75" customHeight="1">
      <c r="G368" s="347"/>
      <c r="R368" s="347"/>
    </row>
    <row r="369" ht="15.75" customHeight="1">
      <c r="G369" s="347"/>
      <c r="R369" s="347"/>
    </row>
    <row r="370" ht="15.75" customHeight="1">
      <c r="G370" s="347"/>
      <c r="R370" s="347"/>
    </row>
    <row r="371" ht="15.75" customHeight="1">
      <c r="G371" s="347"/>
      <c r="R371" s="347"/>
    </row>
    <row r="372" ht="15.75" customHeight="1">
      <c r="G372" s="347"/>
      <c r="R372" s="347"/>
    </row>
    <row r="373" ht="15.75" customHeight="1">
      <c r="G373" s="347"/>
      <c r="R373" s="347"/>
    </row>
    <row r="374" ht="15.75" customHeight="1">
      <c r="G374" s="347"/>
      <c r="R374" s="347"/>
    </row>
    <row r="375" ht="15.75" customHeight="1">
      <c r="G375" s="347"/>
      <c r="R375" s="347"/>
    </row>
    <row r="376" ht="15.75" customHeight="1">
      <c r="G376" s="347"/>
      <c r="R376" s="347"/>
    </row>
    <row r="377" ht="15.75" customHeight="1">
      <c r="G377" s="347"/>
      <c r="R377" s="347"/>
    </row>
    <row r="378" ht="15.75" customHeight="1">
      <c r="G378" s="347"/>
      <c r="R378" s="347"/>
    </row>
    <row r="379" ht="15.75" customHeight="1">
      <c r="G379" s="347"/>
      <c r="R379" s="347"/>
    </row>
    <row r="380" ht="15.75" customHeight="1">
      <c r="G380" s="347"/>
      <c r="R380" s="347"/>
    </row>
    <row r="381" ht="15.75" customHeight="1">
      <c r="G381" s="347"/>
      <c r="R381" s="347"/>
    </row>
    <row r="382" ht="15.75" customHeight="1">
      <c r="G382" s="347"/>
      <c r="R382" s="347"/>
    </row>
    <row r="383" ht="15.75" customHeight="1">
      <c r="G383" s="347"/>
      <c r="R383" s="347"/>
    </row>
    <row r="384" ht="15.75" customHeight="1">
      <c r="G384" s="347"/>
      <c r="R384" s="347"/>
    </row>
    <row r="385" ht="15.75" customHeight="1">
      <c r="G385" s="347"/>
      <c r="R385" s="347"/>
    </row>
    <row r="386" ht="15.75" customHeight="1">
      <c r="G386" s="347"/>
      <c r="R386" s="347"/>
    </row>
    <row r="387" ht="15.75" customHeight="1">
      <c r="G387" s="347"/>
      <c r="R387" s="347"/>
    </row>
    <row r="388" ht="15.75" customHeight="1">
      <c r="G388" s="347"/>
      <c r="R388" s="347"/>
    </row>
    <row r="389" ht="15.75" customHeight="1">
      <c r="G389" s="347"/>
      <c r="R389" s="347"/>
    </row>
    <row r="390" ht="15.75" customHeight="1">
      <c r="G390" s="347"/>
      <c r="R390" s="347"/>
    </row>
    <row r="391" ht="15.75" customHeight="1">
      <c r="G391" s="347"/>
      <c r="R391" s="347"/>
    </row>
    <row r="392" ht="15.75" customHeight="1">
      <c r="G392" s="347"/>
      <c r="R392" s="347"/>
    </row>
    <row r="393" ht="15.75" customHeight="1">
      <c r="G393" s="347"/>
      <c r="R393" s="347"/>
    </row>
    <row r="394" ht="15.75" customHeight="1">
      <c r="G394" s="347"/>
      <c r="R394" s="347"/>
    </row>
    <row r="395" ht="15.75" customHeight="1">
      <c r="G395" s="347"/>
      <c r="R395" s="347"/>
    </row>
    <row r="396" ht="15.75" customHeight="1">
      <c r="G396" s="347"/>
      <c r="R396" s="347"/>
    </row>
    <row r="397" ht="15.75" customHeight="1">
      <c r="G397" s="347"/>
      <c r="R397" s="347"/>
    </row>
    <row r="398" ht="15.75" customHeight="1">
      <c r="G398" s="347"/>
      <c r="R398" s="347"/>
    </row>
    <row r="399" ht="15.75" customHeight="1">
      <c r="G399" s="347"/>
      <c r="R399" s="347"/>
    </row>
    <row r="400" ht="15.75" customHeight="1">
      <c r="G400" s="347"/>
      <c r="R400" s="347"/>
    </row>
    <row r="401" ht="15.75" customHeight="1">
      <c r="G401" s="347"/>
      <c r="R401" s="347"/>
    </row>
    <row r="402" ht="15.75" customHeight="1">
      <c r="G402" s="347"/>
      <c r="R402" s="347"/>
    </row>
    <row r="403" ht="15.75" customHeight="1">
      <c r="G403" s="347"/>
      <c r="R403" s="347"/>
    </row>
    <row r="404" ht="15.75" customHeight="1">
      <c r="G404" s="347"/>
      <c r="R404" s="347"/>
    </row>
    <row r="405" ht="15.75" customHeight="1">
      <c r="G405" s="347"/>
      <c r="R405" s="347"/>
    </row>
    <row r="406" ht="15.75" customHeight="1">
      <c r="G406" s="347"/>
      <c r="R406" s="347"/>
    </row>
    <row r="407" ht="15.75" customHeight="1">
      <c r="G407" s="347"/>
      <c r="R407" s="347"/>
    </row>
    <row r="408" ht="15.75" customHeight="1">
      <c r="G408" s="347"/>
      <c r="R408" s="347"/>
    </row>
    <row r="409" ht="15.75" customHeight="1">
      <c r="G409" s="347"/>
      <c r="R409" s="347"/>
    </row>
    <row r="410" ht="15.75" customHeight="1">
      <c r="G410" s="347"/>
      <c r="R410" s="347"/>
    </row>
    <row r="411" ht="15.75" customHeight="1">
      <c r="G411" s="347"/>
      <c r="R411" s="347"/>
    </row>
    <row r="412" ht="15.75" customHeight="1">
      <c r="G412" s="347"/>
      <c r="R412" s="347"/>
    </row>
    <row r="413" ht="15.75" customHeight="1">
      <c r="G413" s="347"/>
      <c r="R413" s="347"/>
    </row>
    <row r="414" ht="15.75" customHeight="1">
      <c r="G414" s="347"/>
      <c r="R414" s="347"/>
    </row>
    <row r="415" ht="15.75" customHeight="1">
      <c r="G415" s="347"/>
      <c r="R415" s="347"/>
    </row>
    <row r="416" ht="15.75" customHeight="1">
      <c r="G416" s="347"/>
      <c r="R416" s="347"/>
    </row>
    <row r="417" ht="15.75" customHeight="1">
      <c r="G417" s="347"/>
      <c r="R417" s="347"/>
    </row>
    <row r="418" ht="15.75" customHeight="1">
      <c r="G418" s="347"/>
      <c r="R418" s="347"/>
    </row>
    <row r="419" ht="15.75" customHeight="1">
      <c r="G419" s="347"/>
      <c r="R419" s="347"/>
    </row>
    <row r="420" ht="15.75" customHeight="1">
      <c r="G420" s="347"/>
      <c r="R420" s="347"/>
    </row>
    <row r="421" ht="15.75" customHeight="1">
      <c r="G421" s="347"/>
      <c r="R421" s="347"/>
    </row>
    <row r="422" ht="15.75" customHeight="1">
      <c r="G422" s="347"/>
      <c r="R422" s="347"/>
    </row>
    <row r="423" ht="15.75" customHeight="1">
      <c r="G423" s="347"/>
      <c r="R423" s="347"/>
    </row>
    <row r="424" ht="15.75" customHeight="1">
      <c r="G424" s="347"/>
      <c r="R424" s="347"/>
    </row>
    <row r="425" ht="15.75" customHeight="1">
      <c r="G425" s="347"/>
      <c r="R425" s="347"/>
    </row>
    <row r="426" ht="15.75" customHeight="1">
      <c r="G426" s="347"/>
      <c r="R426" s="347"/>
    </row>
    <row r="427" ht="15.75" customHeight="1">
      <c r="G427" s="347"/>
      <c r="R427" s="347"/>
    </row>
    <row r="428" ht="15.75" customHeight="1">
      <c r="G428" s="347"/>
      <c r="R428" s="347"/>
    </row>
    <row r="429" ht="15.75" customHeight="1">
      <c r="G429" s="347"/>
      <c r="R429" s="347"/>
    </row>
    <row r="430" ht="15.75" customHeight="1">
      <c r="G430" s="347"/>
      <c r="R430" s="347"/>
    </row>
    <row r="431" ht="15.75" customHeight="1">
      <c r="G431" s="347"/>
      <c r="R431" s="347"/>
    </row>
    <row r="432" ht="15.75" customHeight="1">
      <c r="G432" s="347"/>
      <c r="R432" s="347"/>
    </row>
    <row r="433" ht="15.75" customHeight="1">
      <c r="G433" s="347"/>
      <c r="R433" s="347"/>
    </row>
    <row r="434" ht="15.75" customHeight="1">
      <c r="G434" s="347"/>
      <c r="R434" s="347"/>
    </row>
    <row r="435" ht="15.75" customHeight="1">
      <c r="G435" s="347"/>
      <c r="R435" s="347"/>
    </row>
    <row r="436" ht="15.75" customHeight="1">
      <c r="G436" s="347"/>
      <c r="R436" s="347"/>
    </row>
    <row r="437" ht="15.75" customHeight="1">
      <c r="G437" s="347"/>
      <c r="R437" s="347"/>
    </row>
    <row r="438" ht="15.75" customHeight="1">
      <c r="G438" s="347"/>
      <c r="R438" s="347"/>
    </row>
    <row r="439" ht="15.75" customHeight="1">
      <c r="G439" s="347"/>
      <c r="R439" s="347"/>
    </row>
    <row r="440" ht="15.75" customHeight="1">
      <c r="G440" s="347"/>
      <c r="R440" s="347"/>
    </row>
    <row r="441" ht="15.75" customHeight="1">
      <c r="G441" s="347"/>
      <c r="R441" s="347"/>
    </row>
    <row r="442" ht="15.75" customHeight="1">
      <c r="G442" s="347"/>
      <c r="R442" s="347"/>
    </row>
    <row r="443" ht="15.75" customHeight="1">
      <c r="G443" s="347"/>
      <c r="R443" s="347"/>
    </row>
    <row r="444" ht="15.75" customHeight="1">
      <c r="G444" s="347"/>
      <c r="R444" s="347"/>
    </row>
    <row r="445" ht="15.75" customHeight="1">
      <c r="G445" s="347"/>
      <c r="R445" s="347"/>
    </row>
    <row r="446" ht="15.75" customHeight="1">
      <c r="G446" s="347"/>
      <c r="R446" s="347"/>
    </row>
    <row r="447" ht="15.75" customHeight="1">
      <c r="G447" s="347"/>
      <c r="R447" s="347"/>
    </row>
    <row r="448" ht="15.75" customHeight="1">
      <c r="G448" s="347"/>
      <c r="R448" s="347"/>
    </row>
    <row r="449" ht="15.75" customHeight="1">
      <c r="G449" s="347"/>
      <c r="R449" s="347"/>
    </row>
    <row r="450" ht="15.75" customHeight="1">
      <c r="G450" s="347"/>
      <c r="R450" s="347"/>
    </row>
    <row r="451" ht="15.75" customHeight="1">
      <c r="G451" s="347"/>
      <c r="R451" s="347"/>
    </row>
    <row r="452" ht="15.75" customHeight="1">
      <c r="G452" s="347"/>
      <c r="R452" s="347"/>
    </row>
    <row r="453" ht="15.75" customHeight="1">
      <c r="G453" s="347"/>
      <c r="R453" s="347"/>
    </row>
    <row r="454" ht="15.75" customHeight="1">
      <c r="G454" s="347"/>
      <c r="R454" s="347"/>
    </row>
    <row r="455" ht="15.75" customHeight="1">
      <c r="G455" s="347"/>
      <c r="R455" s="347"/>
    </row>
    <row r="456" ht="15.75" customHeight="1">
      <c r="G456" s="347"/>
      <c r="R456" s="347"/>
    </row>
    <row r="457" ht="15.75" customHeight="1">
      <c r="G457" s="347"/>
      <c r="R457" s="347"/>
    </row>
    <row r="458" ht="15.75" customHeight="1">
      <c r="G458" s="347"/>
      <c r="R458" s="347"/>
    </row>
    <row r="459" ht="15.75" customHeight="1">
      <c r="G459" s="347"/>
      <c r="R459" s="347"/>
    </row>
    <row r="460" ht="15.75" customHeight="1">
      <c r="G460" s="347"/>
      <c r="R460" s="347"/>
    </row>
    <row r="461" ht="15.75" customHeight="1">
      <c r="G461" s="347"/>
      <c r="R461" s="347"/>
    </row>
    <row r="462" ht="15.75" customHeight="1">
      <c r="G462" s="347"/>
      <c r="R462" s="347"/>
    </row>
    <row r="463" ht="15.75" customHeight="1">
      <c r="G463" s="347"/>
      <c r="R463" s="347"/>
    </row>
    <row r="464" ht="15.75" customHeight="1">
      <c r="G464" s="347"/>
      <c r="R464" s="347"/>
    </row>
    <row r="465" ht="15.75" customHeight="1">
      <c r="G465" s="347"/>
      <c r="R465" s="347"/>
    </row>
    <row r="466" ht="15.75" customHeight="1">
      <c r="G466" s="347"/>
      <c r="R466" s="347"/>
    </row>
    <row r="467" ht="15.75" customHeight="1">
      <c r="G467" s="347"/>
      <c r="R467" s="347"/>
    </row>
    <row r="468" ht="15.75" customHeight="1">
      <c r="G468" s="347"/>
      <c r="R468" s="347"/>
    </row>
    <row r="469" ht="15.75" customHeight="1">
      <c r="G469" s="347"/>
      <c r="R469" s="347"/>
    </row>
    <row r="470" ht="15.75" customHeight="1">
      <c r="G470" s="347"/>
      <c r="R470" s="347"/>
    </row>
    <row r="471" ht="15.75" customHeight="1">
      <c r="G471" s="347"/>
      <c r="R471" s="347"/>
    </row>
    <row r="472" ht="15.75" customHeight="1">
      <c r="G472" s="347"/>
      <c r="R472" s="347"/>
    </row>
    <row r="473" ht="15.75" customHeight="1">
      <c r="G473" s="347"/>
      <c r="R473" s="347"/>
    </row>
    <row r="474" ht="15.75" customHeight="1">
      <c r="G474" s="347"/>
      <c r="R474" s="347"/>
    </row>
    <row r="475" ht="15.75" customHeight="1">
      <c r="G475" s="347"/>
      <c r="R475" s="347"/>
    </row>
    <row r="476" ht="15.75" customHeight="1">
      <c r="G476" s="347"/>
      <c r="R476" s="347"/>
    </row>
    <row r="477" ht="15.75" customHeight="1">
      <c r="G477" s="347"/>
      <c r="R477" s="347"/>
    </row>
    <row r="478" ht="15.75" customHeight="1">
      <c r="G478" s="347"/>
      <c r="R478" s="347"/>
    </row>
    <row r="479" ht="15.75" customHeight="1">
      <c r="G479" s="347"/>
      <c r="R479" s="347"/>
    </row>
    <row r="480" ht="15.75" customHeight="1">
      <c r="G480" s="347"/>
      <c r="R480" s="347"/>
    </row>
    <row r="481" ht="15.75" customHeight="1">
      <c r="G481" s="347"/>
      <c r="R481" s="347"/>
    </row>
    <row r="482" ht="15.75" customHeight="1">
      <c r="G482" s="347"/>
      <c r="R482" s="347"/>
    </row>
    <row r="483" ht="15.75" customHeight="1">
      <c r="G483" s="347"/>
      <c r="R483" s="347"/>
    </row>
    <row r="484" ht="15.75" customHeight="1">
      <c r="G484" s="347"/>
      <c r="R484" s="347"/>
    </row>
    <row r="485" ht="15.75" customHeight="1">
      <c r="G485" s="347"/>
      <c r="R485" s="347"/>
    </row>
    <row r="486" ht="15.75" customHeight="1">
      <c r="G486" s="347"/>
      <c r="R486" s="347"/>
    </row>
    <row r="487" ht="15.75" customHeight="1">
      <c r="G487" s="347"/>
      <c r="R487" s="347"/>
    </row>
    <row r="488" ht="15.75" customHeight="1">
      <c r="G488" s="347"/>
      <c r="R488" s="347"/>
    </row>
    <row r="489" ht="15.75" customHeight="1">
      <c r="G489" s="347"/>
      <c r="R489" s="347"/>
    </row>
    <row r="490" ht="15.75" customHeight="1">
      <c r="G490" s="347"/>
      <c r="R490" s="347"/>
    </row>
    <row r="491" ht="15.75" customHeight="1">
      <c r="G491" s="347"/>
      <c r="R491" s="347"/>
    </row>
    <row r="492" ht="15.75" customHeight="1">
      <c r="G492" s="347"/>
      <c r="R492" s="347"/>
    </row>
    <row r="493" ht="15.75" customHeight="1">
      <c r="G493" s="347"/>
      <c r="R493" s="347"/>
    </row>
    <row r="494" ht="15.75" customHeight="1">
      <c r="G494" s="347"/>
      <c r="R494" s="347"/>
    </row>
    <row r="495" ht="15.75" customHeight="1">
      <c r="G495" s="347"/>
      <c r="R495" s="347"/>
    </row>
    <row r="496" ht="15.75" customHeight="1">
      <c r="G496" s="347"/>
      <c r="R496" s="347"/>
    </row>
    <row r="497" ht="15.75" customHeight="1">
      <c r="G497" s="347"/>
      <c r="R497" s="347"/>
    </row>
    <row r="498" ht="15.75" customHeight="1">
      <c r="G498" s="347"/>
      <c r="R498" s="347"/>
    </row>
    <row r="499" ht="15.75" customHeight="1">
      <c r="G499" s="347"/>
      <c r="R499" s="347"/>
    </row>
    <row r="500" ht="15.75" customHeight="1">
      <c r="G500" s="347"/>
      <c r="R500" s="347"/>
    </row>
    <row r="501" ht="15.75" customHeight="1">
      <c r="G501" s="347"/>
      <c r="R501" s="347"/>
    </row>
    <row r="502" ht="15.75" customHeight="1">
      <c r="G502" s="347"/>
      <c r="R502" s="347"/>
    </row>
    <row r="503" ht="15.75" customHeight="1">
      <c r="G503" s="347"/>
      <c r="R503" s="347"/>
    </row>
    <row r="504" ht="15.75" customHeight="1">
      <c r="G504" s="347"/>
      <c r="R504" s="347"/>
    </row>
    <row r="505" ht="15.75" customHeight="1">
      <c r="G505" s="347"/>
      <c r="R505" s="347"/>
    </row>
    <row r="506" ht="15.75" customHeight="1">
      <c r="G506" s="347"/>
      <c r="R506" s="347"/>
    </row>
    <row r="507" ht="15.75" customHeight="1">
      <c r="G507" s="347"/>
      <c r="R507" s="347"/>
    </row>
    <row r="508" ht="15.75" customHeight="1">
      <c r="G508" s="347"/>
      <c r="R508" s="347"/>
    </row>
    <row r="509" ht="15.75" customHeight="1">
      <c r="G509" s="347"/>
      <c r="R509" s="347"/>
    </row>
    <row r="510" ht="15.75" customHeight="1">
      <c r="G510" s="347"/>
      <c r="R510" s="347"/>
    </row>
    <row r="511" ht="15.75" customHeight="1">
      <c r="G511" s="347"/>
      <c r="R511" s="347"/>
    </row>
    <row r="512" ht="15.75" customHeight="1">
      <c r="G512" s="347"/>
      <c r="R512" s="347"/>
    </row>
    <row r="513" ht="15.75" customHeight="1">
      <c r="G513" s="347"/>
      <c r="R513" s="347"/>
    </row>
    <row r="514" ht="15.75" customHeight="1">
      <c r="G514" s="347"/>
      <c r="R514" s="347"/>
    </row>
    <row r="515" ht="15.75" customHeight="1">
      <c r="G515" s="347"/>
      <c r="R515" s="347"/>
    </row>
    <row r="516" ht="15.75" customHeight="1">
      <c r="G516" s="347"/>
      <c r="R516" s="347"/>
    </row>
    <row r="517" ht="15.75" customHeight="1">
      <c r="G517" s="347"/>
      <c r="R517" s="347"/>
    </row>
    <row r="518" ht="15.75" customHeight="1">
      <c r="G518" s="347"/>
      <c r="R518" s="347"/>
    </row>
    <row r="519" ht="15.75" customHeight="1">
      <c r="G519" s="347"/>
      <c r="R519" s="347"/>
    </row>
    <row r="520" ht="15.75" customHeight="1">
      <c r="G520" s="347"/>
      <c r="R520" s="347"/>
    </row>
    <row r="521" ht="15.75" customHeight="1">
      <c r="G521" s="347"/>
      <c r="R521" s="347"/>
    </row>
    <row r="522" ht="15.75" customHeight="1">
      <c r="G522" s="347"/>
      <c r="R522" s="347"/>
    </row>
    <row r="523" ht="15.75" customHeight="1">
      <c r="G523" s="347"/>
      <c r="R523" s="347"/>
    </row>
    <row r="524" ht="15.75" customHeight="1">
      <c r="G524" s="347"/>
      <c r="R524" s="347"/>
    </row>
    <row r="525" ht="15.75" customHeight="1">
      <c r="G525" s="347"/>
      <c r="R525" s="347"/>
    </row>
    <row r="526" ht="15.75" customHeight="1">
      <c r="G526" s="347"/>
      <c r="R526" s="347"/>
    </row>
    <row r="527" ht="15.75" customHeight="1">
      <c r="G527" s="347"/>
      <c r="R527" s="347"/>
    </row>
    <row r="528" ht="15.75" customHeight="1">
      <c r="G528" s="347"/>
      <c r="R528" s="347"/>
    </row>
    <row r="529" ht="15.75" customHeight="1">
      <c r="G529" s="347"/>
      <c r="R529" s="347"/>
    </row>
    <row r="530" ht="15.75" customHeight="1">
      <c r="G530" s="347"/>
      <c r="R530" s="347"/>
    </row>
    <row r="531" ht="15.75" customHeight="1">
      <c r="G531" s="347"/>
      <c r="R531" s="347"/>
    </row>
    <row r="532" ht="15.75" customHeight="1">
      <c r="G532" s="347"/>
      <c r="R532" s="347"/>
    </row>
    <row r="533" ht="15.75" customHeight="1">
      <c r="G533" s="347"/>
      <c r="R533" s="347"/>
    </row>
    <row r="534" ht="15.75" customHeight="1">
      <c r="G534" s="347"/>
      <c r="R534" s="347"/>
    </row>
    <row r="535" ht="15.75" customHeight="1">
      <c r="G535" s="347"/>
      <c r="R535" s="347"/>
    </row>
    <row r="536" ht="15.75" customHeight="1">
      <c r="G536" s="347"/>
      <c r="R536" s="347"/>
    </row>
    <row r="537" ht="15.75" customHeight="1">
      <c r="G537" s="347"/>
      <c r="R537" s="347"/>
    </row>
    <row r="538" ht="15.75" customHeight="1">
      <c r="G538" s="347"/>
      <c r="R538" s="347"/>
    </row>
    <row r="539" ht="15.75" customHeight="1">
      <c r="G539" s="347"/>
      <c r="R539" s="347"/>
    </row>
    <row r="540" ht="15.75" customHeight="1">
      <c r="G540" s="347"/>
      <c r="R540" s="347"/>
    </row>
    <row r="541" ht="15.75" customHeight="1">
      <c r="G541" s="347"/>
      <c r="R541" s="347"/>
    </row>
    <row r="542" ht="15.75" customHeight="1">
      <c r="G542" s="347"/>
      <c r="R542" s="347"/>
    </row>
    <row r="543" ht="15.75" customHeight="1">
      <c r="G543" s="347"/>
      <c r="R543" s="347"/>
    </row>
    <row r="544" ht="15.75" customHeight="1">
      <c r="G544" s="347"/>
      <c r="R544" s="347"/>
    </row>
    <row r="545" ht="15.75" customHeight="1">
      <c r="G545" s="347"/>
      <c r="R545" s="347"/>
    </row>
    <row r="546" ht="15.75" customHeight="1">
      <c r="G546" s="347"/>
      <c r="R546" s="347"/>
    </row>
    <row r="547" ht="15.75" customHeight="1">
      <c r="G547" s="347"/>
      <c r="R547" s="347"/>
    </row>
    <row r="548" ht="15.75" customHeight="1">
      <c r="G548" s="347"/>
      <c r="R548" s="347"/>
    </row>
    <row r="549" ht="15.75" customHeight="1">
      <c r="G549" s="347"/>
      <c r="R549" s="347"/>
    </row>
    <row r="550" ht="15.75" customHeight="1">
      <c r="G550" s="347"/>
      <c r="R550" s="347"/>
    </row>
    <row r="551" ht="15.75" customHeight="1">
      <c r="G551" s="347"/>
      <c r="R551" s="347"/>
    </row>
    <row r="552" ht="15.75" customHeight="1">
      <c r="G552" s="347"/>
      <c r="R552" s="347"/>
    </row>
    <row r="553" ht="15.75" customHeight="1">
      <c r="G553" s="347"/>
      <c r="R553" s="347"/>
    </row>
    <row r="554" ht="15.75" customHeight="1">
      <c r="G554" s="347"/>
      <c r="R554" s="347"/>
    </row>
    <row r="555" ht="15.75" customHeight="1">
      <c r="G555" s="347"/>
      <c r="R555" s="347"/>
    </row>
    <row r="556" ht="15.75" customHeight="1">
      <c r="G556" s="347"/>
      <c r="R556" s="347"/>
    </row>
    <row r="557" ht="15.75" customHeight="1">
      <c r="G557" s="347"/>
      <c r="R557" s="347"/>
    </row>
    <row r="558" ht="15.75" customHeight="1">
      <c r="G558" s="347"/>
      <c r="R558" s="347"/>
    </row>
    <row r="559" ht="15.75" customHeight="1">
      <c r="G559" s="347"/>
      <c r="R559" s="347"/>
    </row>
    <row r="560" ht="15.75" customHeight="1">
      <c r="G560" s="347"/>
      <c r="R560" s="347"/>
    </row>
    <row r="561" ht="15.75" customHeight="1">
      <c r="G561" s="347"/>
      <c r="R561" s="347"/>
    </row>
    <row r="562" ht="15.75" customHeight="1">
      <c r="G562" s="347"/>
      <c r="R562" s="347"/>
    </row>
    <row r="563" ht="15.75" customHeight="1">
      <c r="G563" s="347"/>
      <c r="R563" s="347"/>
    </row>
    <row r="564" ht="15.75" customHeight="1">
      <c r="G564" s="347"/>
      <c r="R564" s="347"/>
    </row>
    <row r="565" ht="15.75" customHeight="1">
      <c r="G565" s="347"/>
      <c r="R565" s="347"/>
    </row>
    <row r="566" ht="15.75" customHeight="1">
      <c r="G566" s="347"/>
      <c r="R566" s="347"/>
    </row>
    <row r="567" ht="15.75" customHeight="1">
      <c r="G567" s="347"/>
      <c r="R567" s="347"/>
    </row>
    <row r="568" ht="15.75" customHeight="1">
      <c r="G568" s="347"/>
      <c r="R568" s="347"/>
    </row>
    <row r="569" ht="15.75" customHeight="1">
      <c r="G569" s="347"/>
      <c r="R569" s="347"/>
    </row>
    <row r="570" ht="15.75" customHeight="1">
      <c r="G570" s="347"/>
      <c r="R570" s="347"/>
    </row>
    <row r="571" ht="15.75" customHeight="1">
      <c r="G571" s="347"/>
      <c r="R571" s="347"/>
    </row>
    <row r="572" ht="15.75" customHeight="1">
      <c r="G572" s="347"/>
      <c r="R572" s="347"/>
    </row>
    <row r="573" ht="15.75" customHeight="1">
      <c r="G573" s="347"/>
      <c r="R573" s="347"/>
    </row>
    <row r="574" ht="15.75" customHeight="1">
      <c r="G574" s="347"/>
      <c r="R574" s="347"/>
    </row>
    <row r="575" ht="15.75" customHeight="1">
      <c r="G575" s="347"/>
      <c r="R575" s="347"/>
    </row>
    <row r="576" ht="15.75" customHeight="1">
      <c r="G576" s="347"/>
      <c r="R576" s="347"/>
    </row>
    <row r="577" ht="15.75" customHeight="1">
      <c r="G577" s="347"/>
      <c r="R577" s="347"/>
    </row>
    <row r="578" ht="15.75" customHeight="1">
      <c r="G578" s="347"/>
      <c r="R578" s="347"/>
    </row>
    <row r="579" ht="15.75" customHeight="1">
      <c r="G579" s="347"/>
      <c r="R579" s="347"/>
    </row>
    <row r="580" ht="15.75" customHeight="1">
      <c r="G580" s="347"/>
      <c r="R580" s="347"/>
    </row>
    <row r="581" ht="15.75" customHeight="1">
      <c r="G581" s="347"/>
      <c r="R581" s="347"/>
    </row>
    <row r="582" ht="15.75" customHeight="1">
      <c r="G582" s="347"/>
      <c r="R582" s="347"/>
    </row>
    <row r="583" ht="15.75" customHeight="1">
      <c r="G583" s="347"/>
      <c r="R583" s="347"/>
    </row>
    <row r="584" ht="15.75" customHeight="1">
      <c r="G584" s="347"/>
      <c r="R584" s="347"/>
    </row>
    <row r="585" ht="15.75" customHeight="1">
      <c r="G585" s="347"/>
      <c r="R585" s="347"/>
    </row>
    <row r="586" ht="15.75" customHeight="1">
      <c r="G586" s="347"/>
      <c r="R586" s="347"/>
    </row>
    <row r="587" ht="15.75" customHeight="1">
      <c r="G587" s="347"/>
      <c r="R587" s="347"/>
    </row>
    <row r="588" ht="15.75" customHeight="1">
      <c r="G588" s="347"/>
      <c r="R588" s="347"/>
    </row>
    <row r="589" ht="15.75" customHeight="1">
      <c r="G589" s="347"/>
      <c r="R589" s="347"/>
    </row>
    <row r="590" ht="15.75" customHeight="1">
      <c r="G590" s="347"/>
      <c r="R590" s="347"/>
    </row>
    <row r="591" ht="15.75" customHeight="1">
      <c r="G591" s="347"/>
      <c r="R591" s="347"/>
    </row>
    <row r="592" ht="15.75" customHeight="1">
      <c r="G592" s="347"/>
      <c r="R592" s="347"/>
    </row>
    <row r="593" ht="15.75" customHeight="1">
      <c r="G593" s="347"/>
      <c r="R593" s="347"/>
    </row>
    <row r="594" ht="15.75" customHeight="1">
      <c r="G594" s="347"/>
      <c r="R594" s="347"/>
    </row>
    <row r="595" ht="15.75" customHeight="1">
      <c r="G595" s="347"/>
      <c r="R595" s="347"/>
    </row>
    <row r="596" ht="15.75" customHeight="1">
      <c r="G596" s="347"/>
      <c r="R596" s="347"/>
    </row>
    <row r="597" ht="15.75" customHeight="1">
      <c r="G597" s="347"/>
      <c r="R597" s="347"/>
    </row>
    <row r="598" ht="15.75" customHeight="1">
      <c r="G598" s="347"/>
      <c r="R598" s="347"/>
    </row>
    <row r="599" ht="15.75" customHeight="1">
      <c r="G599" s="347"/>
      <c r="R599" s="347"/>
    </row>
    <row r="600" ht="15.75" customHeight="1">
      <c r="G600" s="347"/>
      <c r="R600" s="347"/>
    </row>
    <row r="601" ht="15.75" customHeight="1">
      <c r="G601" s="347"/>
      <c r="R601" s="347"/>
    </row>
    <row r="602" ht="15.75" customHeight="1">
      <c r="G602" s="347"/>
      <c r="R602" s="347"/>
    </row>
    <row r="603" ht="15.75" customHeight="1">
      <c r="G603" s="347"/>
      <c r="R603" s="347"/>
    </row>
    <row r="604" ht="15.75" customHeight="1">
      <c r="G604" s="347"/>
      <c r="R604" s="347"/>
    </row>
    <row r="605" ht="15.75" customHeight="1">
      <c r="G605" s="347"/>
      <c r="R605" s="347"/>
    </row>
    <row r="606" ht="15.75" customHeight="1">
      <c r="G606" s="347"/>
      <c r="R606" s="347"/>
    </row>
    <row r="607" ht="15.75" customHeight="1">
      <c r="G607" s="347"/>
      <c r="R607" s="347"/>
    </row>
    <row r="608" ht="15.75" customHeight="1">
      <c r="G608" s="347"/>
      <c r="R608" s="347"/>
    </row>
    <row r="609" ht="15.75" customHeight="1">
      <c r="G609" s="347"/>
      <c r="R609" s="347"/>
    </row>
    <row r="610" ht="15.75" customHeight="1">
      <c r="G610" s="347"/>
      <c r="R610" s="347"/>
    </row>
    <row r="611" ht="15.75" customHeight="1">
      <c r="G611" s="347"/>
      <c r="R611" s="347"/>
    </row>
    <row r="612" ht="15.75" customHeight="1">
      <c r="G612" s="347"/>
      <c r="R612" s="347"/>
    </row>
    <row r="613" ht="15.75" customHeight="1">
      <c r="G613" s="347"/>
      <c r="R613" s="347"/>
    </row>
    <row r="614" ht="15.75" customHeight="1">
      <c r="G614" s="347"/>
      <c r="R614" s="347"/>
    </row>
    <row r="615" ht="15.75" customHeight="1">
      <c r="G615" s="347"/>
      <c r="R615" s="347"/>
    </row>
    <row r="616" ht="15.75" customHeight="1">
      <c r="G616" s="347"/>
      <c r="R616" s="347"/>
    </row>
    <row r="617" ht="15.75" customHeight="1">
      <c r="G617" s="347"/>
      <c r="R617" s="347"/>
    </row>
    <row r="618" ht="15.75" customHeight="1">
      <c r="G618" s="347"/>
      <c r="R618" s="347"/>
    </row>
    <row r="619" ht="15.75" customHeight="1">
      <c r="G619" s="347"/>
      <c r="R619" s="347"/>
    </row>
    <row r="620" ht="15.75" customHeight="1">
      <c r="G620" s="347"/>
      <c r="R620" s="347"/>
    </row>
    <row r="621" ht="15.75" customHeight="1">
      <c r="G621" s="347"/>
      <c r="R621" s="347"/>
    </row>
    <row r="622" ht="15.75" customHeight="1">
      <c r="G622" s="347"/>
      <c r="R622" s="347"/>
    </row>
    <row r="623" ht="15.75" customHeight="1">
      <c r="G623" s="347"/>
      <c r="R623" s="347"/>
    </row>
    <row r="624" ht="15.75" customHeight="1">
      <c r="G624" s="347"/>
      <c r="R624" s="347"/>
    </row>
    <row r="625" ht="15.75" customHeight="1">
      <c r="G625" s="347"/>
      <c r="R625" s="347"/>
    </row>
    <row r="626" ht="15.75" customHeight="1">
      <c r="G626" s="347"/>
      <c r="R626" s="347"/>
    </row>
    <row r="627" ht="15.75" customHeight="1">
      <c r="G627" s="347"/>
      <c r="R627" s="347"/>
    </row>
    <row r="628" ht="15.75" customHeight="1">
      <c r="G628" s="347"/>
      <c r="R628" s="347"/>
    </row>
    <row r="629" ht="15.75" customHeight="1">
      <c r="G629" s="347"/>
      <c r="R629" s="347"/>
    </row>
    <row r="630" ht="15.75" customHeight="1">
      <c r="G630" s="347"/>
      <c r="R630" s="347"/>
    </row>
    <row r="631" ht="15.75" customHeight="1">
      <c r="G631" s="347"/>
      <c r="R631" s="347"/>
    </row>
    <row r="632" ht="15.75" customHeight="1">
      <c r="G632" s="347"/>
      <c r="R632" s="347"/>
    </row>
    <row r="633" ht="15.75" customHeight="1">
      <c r="G633" s="347"/>
      <c r="R633" s="347"/>
    </row>
    <row r="634" ht="15.75" customHeight="1">
      <c r="G634" s="347"/>
      <c r="R634" s="347"/>
    </row>
    <row r="635" ht="15.75" customHeight="1">
      <c r="G635" s="347"/>
      <c r="R635" s="347"/>
    </row>
    <row r="636" ht="15.75" customHeight="1">
      <c r="G636" s="347"/>
      <c r="R636" s="347"/>
    </row>
    <row r="637" ht="15.75" customHeight="1">
      <c r="G637" s="347"/>
      <c r="R637" s="347"/>
    </row>
    <row r="638" ht="15.75" customHeight="1">
      <c r="G638" s="347"/>
      <c r="R638" s="347"/>
    </row>
    <row r="639" ht="15.75" customHeight="1">
      <c r="G639" s="347"/>
      <c r="R639" s="347"/>
    </row>
    <row r="640" ht="15.75" customHeight="1">
      <c r="G640" s="347"/>
      <c r="R640" s="347"/>
    </row>
    <row r="641" ht="15.75" customHeight="1">
      <c r="G641" s="347"/>
      <c r="R641" s="347"/>
    </row>
    <row r="642" ht="15.75" customHeight="1">
      <c r="G642" s="347"/>
      <c r="R642" s="347"/>
    </row>
    <row r="643" ht="15.75" customHeight="1">
      <c r="G643" s="347"/>
      <c r="R643" s="347"/>
    </row>
    <row r="644" ht="15.75" customHeight="1">
      <c r="G644" s="347"/>
      <c r="R644" s="347"/>
    </row>
    <row r="645" ht="15.75" customHeight="1">
      <c r="G645" s="347"/>
      <c r="R645" s="347"/>
    </row>
    <row r="646" ht="15.75" customHeight="1">
      <c r="G646" s="347"/>
      <c r="R646" s="347"/>
    </row>
    <row r="647" ht="15.75" customHeight="1">
      <c r="G647" s="347"/>
      <c r="R647" s="347"/>
    </row>
    <row r="648" ht="15.75" customHeight="1">
      <c r="G648" s="347"/>
      <c r="R648" s="347"/>
    </row>
    <row r="649" ht="15.75" customHeight="1">
      <c r="G649" s="347"/>
      <c r="R649" s="347"/>
    </row>
    <row r="650" ht="15.75" customHeight="1">
      <c r="G650" s="347"/>
      <c r="R650" s="347"/>
    </row>
    <row r="651" ht="15.75" customHeight="1">
      <c r="G651" s="347"/>
      <c r="R651" s="347"/>
    </row>
    <row r="652" ht="15.75" customHeight="1">
      <c r="G652" s="347"/>
      <c r="R652" s="347"/>
    </row>
    <row r="653" ht="15.75" customHeight="1">
      <c r="G653" s="347"/>
      <c r="R653" s="347"/>
    </row>
    <row r="654" ht="15.75" customHeight="1">
      <c r="G654" s="347"/>
      <c r="R654" s="347"/>
    </row>
    <row r="655" ht="15.75" customHeight="1">
      <c r="G655" s="347"/>
      <c r="R655" s="347"/>
    </row>
    <row r="656" ht="15.75" customHeight="1">
      <c r="G656" s="347"/>
      <c r="R656" s="347"/>
    </row>
    <row r="657" ht="15.75" customHeight="1">
      <c r="G657" s="347"/>
      <c r="R657" s="347"/>
    </row>
    <row r="658" ht="15.75" customHeight="1">
      <c r="G658" s="347"/>
      <c r="R658" s="347"/>
    </row>
    <row r="659" ht="15.75" customHeight="1">
      <c r="G659" s="347"/>
      <c r="R659" s="347"/>
    </row>
    <row r="660" ht="15.75" customHeight="1">
      <c r="G660" s="347"/>
      <c r="R660" s="347"/>
    </row>
    <row r="661" ht="15.75" customHeight="1">
      <c r="G661" s="347"/>
      <c r="R661" s="347"/>
    </row>
    <row r="662" ht="15.75" customHeight="1">
      <c r="G662" s="347"/>
      <c r="R662" s="347"/>
    </row>
    <row r="663" ht="15.75" customHeight="1">
      <c r="G663" s="347"/>
      <c r="R663" s="347"/>
    </row>
    <row r="664" ht="15.75" customHeight="1">
      <c r="G664" s="347"/>
      <c r="R664" s="347"/>
    </row>
    <row r="665" ht="15.75" customHeight="1">
      <c r="G665" s="347"/>
      <c r="R665" s="347"/>
    </row>
    <row r="666" ht="15.75" customHeight="1">
      <c r="G666" s="347"/>
      <c r="R666" s="347"/>
    </row>
    <row r="667" ht="15.75" customHeight="1">
      <c r="G667" s="347"/>
      <c r="R667" s="347"/>
    </row>
    <row r="668" ht="15.75" customHeight="1">
      <c r="G668" s="347"/>
      <c r="R668" s="347"/>
    </row>
    <row r="669" ht="15.75" customHeight="1">
      <c r="G669" s="347"/>
      <c r="R669" s="347"/>
    </row>
    <row r="670" ht="15.75" customHeight="1">
      <c r="G670" s="347"/>
      <c r="R670" s="347"/>
    </row>
    <row r="671" ht="15.75" customHeight="1">
      <c r="G671" s="347"/>
      <c r="R671" s="347"/>
    </row>
    <row r="672" ht="15.75" customHeight="1">
      <c r="G672" s="347"/>
      <c r="R672" s="347"/>
    </row>
    <row r="673" ht="15.75" customHeight="1">
      <c r="G673" s="347"/>
      <c r="R673" s="347"/>
    </row>
    <row r="674" ht="15.75" customHeight="1">
      <c r="G674" s="347"/>
      <c r="R674" s="347"/>
    </row>
    <row r="675" ht="15.75" customHeight="1">
      <c r="G675" s="347"/>
      <c r="R675" s="347"/>
    </row>
    <row r="676" ht="15.75" customHeight="1">
      <c r="G676" s="347"/>
      <c r="R676" s="347"/>
    </row>
    <row r="677" ht="15.75" customHeight="1">
      <c r="G677" s="347"/>
      <c r="R677" s="347"/>
    </row>
    <row r="678" ht="15.75" customHeight="1">
      <c r="G678" s="347"/>
      <c r="R678" s="347"/>
    </row>
    <row r="679" ht="15.75" customHeight="1">
      <c r="G679" s="347"/>
      <c r="R679" s="347"/>
    </row>
    <row r="680" ht="15.75" customHeight="1">
      <c r="G680" s="347"/>
      <c r="R680" s="347"/>
    </row>
    <row r="681" ht="15.75" customHeight="1">
      <c r="G681" s="347"/>
      <c r="R681" s="347"/>
    </row>
    <row r="682" ht="15.75" customHeight="1">
      <c r="G682" s="347"/>
      <c r="R682" s="347"/>
    </row>
    <row r="683" ht="15.75" customHeight="1">
      <c r="G683" s="347"/>
      <c r="R683" s="347"/>
    </row>
    <row r="684" ht="15.75" customHeight="1">
      <c r="G684" s="347"/>
      <c r="R684" s="347"/>
    </row>
    <row r="685" ht="15.75" customHeight="1">
      <c r="G685" s="347"/>
      <c r="R685" s="347"/>
    </row>
    <row r="686" ht="15.75" customHeight="1">
      <c r="G686" s="347"/>
      <c r="R686" s="347"/>
    </row>
    <row r="687" ht="15.75" customHeight="1">
      <c r="G687" s="347"/>
      <c r="R687" s="347"/>
    </row>
    <row r="688" ht="15.75" customHeight="1">
      <c r="G688" s="347"/>
      <c r="R688" s="347"/>
    </row>
    <row r="689" ht="15.75" customHeight="1">
      <c r="G689" s="347"/>
      <c r="R689" s="347"/>
    </row>
    <row r="690" ht="15.75" customHeight="1">
      <c r="G690" s="347"/>
      <c r="R690" s="347"/>
    </row>
    <row r="691" ht="15.75" customHeight="1">
      <c r="G691" s="347"/>
      <c r="R691" s="347"/>
    </row>
    <row r="692" ht="15.75" customHeight="1">
      <c r="G692" s="347"/>
      <c r="R692" s="347"/>
    </row>
    <row r="693" ht="15.75" customHeight="1">
      <c r="G693" s="347"/>
      <c r="R693" s="347"/>
    </row>
    <row r="694" ht="15.75" customHeight="1">
      <c r="G694" s="347"/>
      <c r="R694" s="347"/>
    </row>
    <row r="695" ht="15.75" customHeight="1">
      <c r="G695" s="347"/>
      <c r="R695" s="347"/>
    </row>
    <row r="696" ht="15.75" customHeight="1">
      <c r="G696" s="347"/>
      <c r="R696" s="347"/>
    </row>
    <row r="697" ht="15.75" customHeight="1">
      <c r="G697" s="347"/>
      <c r="R697" s="347"/>
    </row>
    <row r="698" ht="15.75" customHeight="1">
      <c r="G698" s="347"/>
      <c r="R698" s="347"/>
    </row>
    <row r="699" ht="15.75" customHeight="1">
      <c r="G699" s="347"/>
      <c r="R699" s="347"/>
    </row>
    <row r="700" ht="15.75" customHeight="1">
      <c r="G700" s="347"/>
      <c r="R700" s="347"/>
    </row>
    <row r="701" ht="15.75" customHeight="1">
      <c r="G701" s="347"/>
      <c r="R701" s="347"/>
    </row>
    <row r="702" ht="15.75" customHeight="1">
      <c r="G702" s="347"/>
      <c r="R702" s="347"/>
    </row>
    <row r="703" ht="15.75" customHeight="1">
      <c r="G703" s="347"/>
      <c r="R703" s="347"/>
    </row>
    <row r="704" ht="15.75" customHeight="1">
      <c r="G704" s="347"/>
      <c r="R704" s="347"/>
    </row>
    <row r="705" ht="15.75" customHeight="1">
      <c r="G705" s="347"/>
      <c r="R705" s="347"/>
    </row>
    <row r="706" ht="15.75" customHeight="1">
      <c r="G706" s="347"/>
      <c r="R706" s="347"/>
    </row>
    <row r="707" ht="15.75" customHeight="1">
      <c r="G707" s="347"/>
      <c r="R707" s="347"/>
    </row>
    <row r="708" ht="15.75" customHeight="1">
      <c r="G708" s="347"/>
      <c r="R708" s="347"/>
    </row>
    <row r="709" ht="15.75" customHeight="1">
      <c r="G709" s="347"/>
      <c r="R709" s="347"/>
    </row>
    <row r="710" ht="15.75" customHeight="1">
      <c r="G710" s="347"/>
      <c r="R710" s="347"/>
    </row>
    <row r="711" ht="15.75" customHeight="1">
      <c r="G711" s="347"/>
      <c r="R711" s="347"/>
    </row>
    <row r="712" ht="15.75" customHeight="1">
      <c r="G712" s="347"/>
      <c r="R712" s="347"/>
    </row>
    <row r="713" ht="15.75" customHeight="1">
      <c r="G713" s="347"/>
      <c r="R713" s="347"/>
    </row>
    <row r="714" ht="15.75" customHeight="1">
      <c r="G714" s="347"/>
      <c r="R714" s="347"/>
    </row>
    <row r="715" ht="15.75" customHeight="1">
      <c r="G715" s="347"/>
      <c r="R715" s="347"/>
    </row>
    <row r="716" ht="15.75" customHeight="1">
      <c r="G716" s="347"/>
      <c r="R716" s="347"/>
    </row>
    <row r="717" ht="15.75" customHeight="1">
      <c r="G717" s="347"/>
      <c r="R717" s="347"/>
    </row>
    <row r="718" ht="15.75" customHeight="1">
      <c r="G718" s="347"/>
      <c r="R718" s="347"/>
    </row>
    <row r="719" ht="15.75" customHeight="1">
      <c r="G719" s="347"/>
      <c r="R719" s="347"/>
    </row>
    <row r="720" ht="15.75" customHeight="1">
      <c r="G720" s="347"/>
      <c r="R720" s="347"/>
    </row>
    <row r="721" ht="15.75" customHeight="1">
      <c r="G721" s="347"/>
      <c r="R721" s="347"/>
    </row>
    <row r="722" ht="15.75" customHeight="1">
      <c r="G722" s="347"/>
      <c r="R722" s="347"/>
    </row>
    <row r="723" ht="15.75" customHeight="1">
      <c r="G723" s="347"/>
      <c r="R723" s="347"/>
    </row>
    <row r="724" ht="15.75" customHeight="1">
      <c r="G724" s="347"/>
      <c r="R724" s="347"/>
    </row>
    <row r="725" ht="15.75" customHeight="1">
      <c r="G725" s="347"/>
      <c r="R725" s="347"/>
    </row>
    <row r="726" ht="15.75" customHeight="1">
      <c r="G726" s="347"/>
      <c r="R726" s="347"/>
    </row>
    <row r="727" ht="15.75" customHeight="1">
      <c r="G727" s="347"/>
      <c r="R727" s="347"/>
    </row>
    <row r="728" ht="15.75" customHeight="1">
      <c r="G728" s="347"/>
      <c r="R728" s="347"/>
    </row>
    <row r="729" ht="15.75" customHeight="1">
      <c r="G729" s="347"/>
      <c r="R729" s="347"/>
    </row>
    <row r="730" ht="15.75" customHeight="1">
      <c r="G730" s="347"/>
      <c r="R730" s="347"/>
    </row>
    <row r="731" ht="15.75" customHeight="1">
      <c r="G731" s="347"/>
      <c r="R731" s="347"/>
    </row>
    <row r="732" ht="15.75" customHeight="1">
      <c r="G732" s="347"/>
      <c r="R732" s="347"/>
    </row>
    <row r="733" ht="15.75" customHeight="1">
      <c r="G733" s="347"/>
      <c r="R733" s="347"/>
    </row>
    <row r="734" ht="15.75" customHeight="1">
      <c r="G734" s="347"/>
      <c r="R734" s="347"/>
    </row>
    <row r="735" ht="15.75" customHeight="1">
      <c r="G735" s="347"/>
      <c r="R735" s="347"/>
    </row>
    <row r="736" ht="15.75" customHeight="1">
      <c r="G736" s="347"/>
      <c r="R736" s="347"/>
    </row>
    <row r="737" ht="15.75" customHeight="1">
      <c r="G737" s="347"/>
      <c r="R737" s="347"/>
    </row>
    <row r="738" ht="15.75" customHeight="1">
      <c r="G738" s="347"/>
      <c r="R738" s="347"/>
    </row>
    <row r="739" ht="15.75" customHeight="1">
      <c r="G739" s="347"/>
      <c r="R739" s="347"/>
    </row>
    <row r="740" ht="15.75" customHeight="1">
      <c r="G740" s="347"/>
      <c r="R740" s="347"/>
    </row>
    <row r="741" ht="15.75" customHeight="1">
      <c r="G741" s="347"/>
      <c r="R741" s="347"/>
    </row>
    <row r="742" ht="15.75" customHeight="1">
      <c r="G742" s="347"/>
      <c r="R742" s="347"/>
    </row>
    <row r="743" ht="15.75" customHeight="1">
      <c r="G743" s="347"/>
      <c r="R743" s="347"/>
    </row>
    <row r="744" ht="15.75" customHeight="1">
      <c r="G744" s="347"/>
      <c r="R744" s="347"/>
    </row>
    <row r="745" ht="15.75" customHeight="1">
      <c r="G745" s="347"/>
      <c r="R745" s="347"/>
    </row>
    <row r="746" ht="15.75" customHeight="1">
      <c r="G746" s="347"/>
      <c r="R746" s="347"/>
    </row>
    <row r="747" ht="15.75" customHeight="1">
      <c r="G747" s="347"/>
      <c r="R747" s="347"/>
    </row>
    <row r="748" ht="15.75" customHeight="1">
      <c r="G748" s="347"/>
      <c r="R748" s="347"/>
    </row>
    <row r="749" ht="15.75" customHeight="1">
      <c r="G749" s="347"/>
      <c r="R749" s="347"/>
    </row>
    <row r="750" ht="15.75" customHeight="1">
      <c r="G750" s="347"/>
      <c r="R750" s="347"/>
    </row>
    <row r="751" ht="15.75" customHeight="1">
      <c r="G751" s="347"/>
      <c r="R751" s="347"/>
    </row>
    <row r="752" ht="15.75" customHeight="1">
      <c r="G752" s="347"/>
      <c r="R752" s="347"/>
    </row>
    <row r="753" ht="15.75" customHeight="1">
      <c r="G753" s="347"/>
      <c r="R753" s="347"/>
    </row>
    <row r="754" ht="15.75" customHeight="1">
      <c r="G754" s="347"/>
      <c r="R754" s="347"/>
    </row>
    <row r="755" ht="15.75" customHeight="1">
      <c r="G755" s="347"/>
      <c r="R755" s="347"/>
    </row>
    <row r="756" ht="15.75" customHeight="1">
      <c r="G756" s="347"/>
      <c r="R756" s="347"/>
    </row>
    <row r="757" ht="15.75" customHeight="1">
      <c r="G757" s="347"/>
      <c r="R757" s="347"/>
    </row>
    <row r="758" ht="15.75" customHeight="1">
      <c r="G758" s="347"/>
      <c r="R758" s="347"/>
    </row>
    <row r="759" ht="15.75" customHeight="1">
      <c r="G759" s="347"/>
      <c r="R759" s="347"/>
    </row>
    <row r="760" ht="15.75" customHeight="1">
      <c r="G760" s="347"/>
      <c r="R760" s="347"/>
    </row>
    <row r="761" ht="15.75" customHeight="1">
      <c r="G761" s="347"/>
      <c r="R761" s="347"/>
    </row>
    <row r="762" ht="15.75" customHeight="1">
      <c r="G762" s="347"/>
      <c r="R762" s="347"/>
    </row>
    <row r="763" ht="15.75" customHeight="1">
      <c r="G763" s="347"/>
      <c r="R763" s="347"/>
    </row>
    <row r="764" ht="15.75" customHeight="1">
      <c r="G764" s="347"/>
      <c r="R764" s="347"/>
    </row>
    <row r="765" ht="15.75" customHeight="1">
      <c r="G765" s="347"/>
      <c r="R765" s="347"/>
    </row>
    <row r="766" ht="15.75" customHeight="1">
      <c r="G766" s="347"/>
      <c r="R766" s="347"/>
    </row>
    <row r="767" ht="15.75" customHeight="1">
      <c r="G767" s="347"/>
      <c r="R767" s="347"/>
    </row>
    <row r="768" ht="15.75" customHeight="1">
      <c r="G768" s="347"/>
      <c r="R768" s="347"/>
    </row>
    <row r="769" ht="15.75" customHeight="1">
      <c r="G769" s="347"/>
      <c r="R769" s="347"/>
    </row>
    <row r="770" ht="15.75" customHeight="1">
      <c r="G770" s="347"/>
      <c r="R770" s="347"/>
    </row>
    <row r="771" ht="15.75" customHeight="1">
      <c r="G771" s="347"/>
      <c r="R771" s="347"/>
    </row>
    <row r="772" ht="15.75" customHeight="1">
      <c r="G772" s="347"/>
      <c r="R772" s="347"/>
    </row>
    <row r="773" ht="15.75" customHeight="1">
      <c r="G773" s="347"/>
      <c r="R773" s="347"/>
    </row>
    <row r="774" ht="15.75" customHeight="1">
      <c r="G774" s="347"/>
      <c r="R774" s="347"/>
    </row>
    <row r="775" ht="15.75" customHeight="1">
      <c r="G775" s="347"/>
      <c r="R775" s="347"/>
    </row>
    <row r="776" ht="15.75" customHeight="1">
      <c r="G776" s="347"/>
      <c r="R776" s="347"/>
    </row>
    <row r="777" ht="15.75" customHeight="1">
      <c r="G777" s="347"/>
      <c r="R777" s="347"/>
    </row>
    <row r="778" ht="15.75" customHeight="1">
      <c r="G778" s="347"/>
      <c r="R778" s="347"/>
    </row>
    <row r="779" ht="15.75" customHeight="1">
      <c r="G779" s="347"/>
      <c r="R779" s="347"/>
    </row>
    <row r="780" ht="15.75" customHeight="1">
      <c r="G780" s="347"/>
      <c r="R780" s="347"/>
    </row>
    <row r="781" ht="15.75" customHeight="1">
      <c r="G781" s="347"/>
      <c r="R781" s="347"/>
    </row>
    <row r="782" ht="15.75" customHeight="1">
      <c r="G782" s="347"/>
      <c r="R782" s="347"/>
    </row>
    <row r="783" ht="15.75" customHeight="1">
      <c r="G783" s="347"/>
      <c r="R783" s="347"/>
    </row>
    <row r="784" ht="15.75" customHeight="1">
      <c r="G784" s="347"/>
      <c r="R784" s="347"/>
    </row>
    <row r="785" ht="15.75" customHeight="1">
      <c r="G785" s="347"/>
      <c r="R785" s="347"/>
    </row>
    <row r="786" ht="15.75" customHeight="1">
      <c r="G786" s="347"/>
      <c r="R786" s="347"/>
    </row>
    <row r="787" ht="15.75" customHeight="1">
      <c r="G787" s="347"/>
      <c r="R787" s="347"/>
    </row>
    <row r="788" ht="15.75" customHeight="1">
      <c r="G788" s="347"/>
      <c r="R788" s="347"/>
    </row>
    <row r="789" ht="15.75" customHeight="1">
      <c r="G789" s="347"/>
      <c r="R789" s="347"/>
    </row>
    <row r="790" ht="15.75" customHeight="1">
      <c r="G790" s="347"/>
      <c r="R790" s="347"/>
    </row>
    <row r="791" ht="15.75" customHeight="1">
      <c r="G791" s="347"/>
      <c r="R791" s="347"/>
    </row>
    <row r="792" ht="15.75" customHeight="1">
      <c r="G792" s="347"/>
      <c r="R792" s="347"/>
    </row>
    <row r="793" ht="15.75" customHeight="1">
      <c r="G793" s="347"/>
      <c r="R793" s="347"/>
    </row>
    <row r="794" ht="15.75" customHeight="1">
      <c r="G794" s="347"/>
      <c r="R794" s="347"/>
    </row>
    <row r="795" ht="15.75" customHeight="1">
      <c r="G795" s="347"/>
      <c r="R795" s="347"/>
    </row>
    <row r="796" ht="15.75" customHeight="1">
      <c r="G796" s="347"/>
      <c r="R796" s="347"/>
    </row>
    <row r="797" ht="15.75" customHeight="1">
      <c r="G797" s="347"/>
      <c r="R797" s="347"/>
    </row>
    <row r="798" ht="15.75" customHeight="1">
      <c r="G798" s="347"/>
      <c r="R798" s="347"/>
    </row>
    <row r="799" ht="15.75" customHeight="1">
      <c r="G799" s="347"/>
      <c r="R799" s="347"/>
    </row>
    <row r="800" ht="15.75" customHeight="1">
      <c r="G800" s="347"/>
      <c r="R800" s="347"/>
    </row>
    <row r="801" ht="15.75" customHeight="1">
      <c r="G801" s="347"/>
      <c r="R801" s="347"/>
    </row>
    <row r="802" ht="15.75" customHeight="1">
      <c r="G802" s="347"/>
      <c r="R802" s="347"/>
    </row>
    <row r="803" ht="15.75" customHeight="1">
      <c r="G803" s="347"/>
      <c r="R803" s="347"/>
    </row>
    <row r="804" ht="15.75" customHeight="1">
      <c r="G804" s="347"/>
      <c r="R804" s="347"/>
    </row>
    <row r="805" ht="15.75" customHeight="1">
      <c r="G805" s="347"/>
      <c r="R805" s="347"/>
    </row>
    <row r="806" ht="15.75" customHeight="1">
      <c r="G806" s="347"/>
      <c r="R806" s="347"/>
    </row>
    <row r="807" ht="15.75" customHeight="1">
      <c r="G807" s="347"/>
      <c r="R807" s="347"/>
    </row>
    <row r="808" ht="15.75" customHeight="1">
      <c r="G808" s="347"/>
      <c r="R808" s="347"/>
    </row>
    <row r="809" ht="15.75" customHeight="1">
      <c r="G809" s="347"/>
      <c r="R809" s="347"/>
    </row>
    <row r="810" ht="15.75" customHeight="1">
      <c r="G810" s="347"/>
      <c r="R810" s="347"/>
    </row>
    <row r="811" ht="15.75" customHeight="1">
      <c r="G811" s="347"/>
      <c r="R811" s="347"/>
    </row>
    <row r="812" ht="15.75" customHeight="1">
      <c r="G812" s="347"/>
      <c r="R812" s="347"/>
    </row>
    <row r="813" ht="15.75" customHeight="1">
      <c r="G813" s="347"/>
      <c r="R813" s="347"/>
    </row>
    <row r="814" ht="15.75" customHeight="1">
      <c r="G814" s="347"/>
      <c r="R814" s="347"/>
    </row>
    <row r="815" ht="15.75" customHeight="1">
      <c r="G815" s="347"/>
      <c r="R815" s="347"/>
    </row>
    <row r="816" ht="15.75" customHeight="1">
      <c r="G816" s="347"/>
      <c r="R816" s="347"/>
    </row>
    <row r="817" ht="15.75" customHeight="1">
      <c r="G817" s="347"/>
      <c r="R817" s="347"/>
    </row>
    <row r="818" ht="15.75" customHeight="1">
      <c r="G818" s="347"/>
      <c r="R818" s="347"/>
    </row>
    <row r="819" ht="15.75" customHeight="1">
      <c r="G819" s="347"/>
      <c r="R819" s="347"/>
    </row>
    <row r="820" ht="15.75" customHeight="1">
      <c r="G820" s="347"/>
      <c r="R820" s="347"/>
    </row>
    <row r="821" ht="15.75" customHeight="1">
      <c r="G821" s="347"/>
      <c r="R821" s="347"/>
    </row>
    <row r="822" ht="15.75" customHeight="1">
      <c r="G822" s="347"/>
      <c r="R822" s="347"/>
    </row>
    <row r="823" ht="15.75" customHeight="1">
      <c r="G823" s="347"/>
      <c r="R823" s="347"/>
    </row>
    <row r="824" ht="15.75" customHeight="1">
      <c r="G824" s="347"/>
      <c r="R824" s="347"/>
    </row>
    <row r="825" ht="15.75" customHeight="1">
      <c r="G825" s="347"/>
      <c r="R825" s="347"/>
    </row>
    <row r="826" ht="15.75" customHeight="1">
      <c r="G826" s="347"/>
      <c r="R826" s="347"/>
    </row>
    <row r="827" ht="15.75" customHeight="1">
      <c r="G827" s="347"/>
      <c r="R827" s="347"/>
    </row>
    <row r="828" ht="15.75" customHeight="1">
      <c r="G828" s="347"/>
      <c r="R828" s="347"/>
    </row>
    <row r="829" ht="15.75" customHeight="1">
      <c r="G829" s="347"/>
      <c r="R829" s="347"/>
    </row>
    <row r="830" ht="15.75" customHeight="1">
      <c r="G830" s="347"/>
      <c r="R830" s="347"/>
    </row>
    <row r="831" ht="15.75" customHeight="1">
      <c r="G831" s="347"/>
      <c r="R831" s="347"/>
    </row>
    <row r="832" ht="15.75" customHeight="1">
      <c r="G832" s="347"/>
      <c r="R832" s="347"/>
    </row>
    <row r="833" ht="15.75" customHeight="1">
      <c r="G833" s="347"/>
      <c r="R833" s="347"/>
    </row>
    <row r="834" ht="15.75" customHeight="1">
      <c r="G834" s="347"/>
      <c r="R834" s="347"/>
    </row>
    <row r="835" ht="15.75" customHeight="1">
      <c r="G835" s="347"/>
      <c r="R835" s="347"/>
    </row>
    <row r="836" ht="15.75" customHeight="1">
      <c r="G836" s="347"/>
      <c r="R836" s="347"/>
    </row>
    <row r="837" ht="15.75" customHeight="1">
      <c r="G837" s="347"/>
      <c r="R837" s="347"/>
    </row>
    <row r="838" ht="15.75" customHeight="1">
      <c r="G838" s="347"/>
      <c r="R838" s="347"/>
    </row>
    <row r="839" ht="15.75" customHeight="1">
      <c r="G839" s="347"/>
      <c r="R839" s="347"/>
    </row>
    <row r="840" ht="15.75" customHeight="1">
      <c r="G840" s="347"/>
      <c r="R840" s="347"/>
    </row>
    <row r="841" ht="15.75" customHeight="1">
      <c r="G841" s="347"/>
      <c r="R841" s="347"/>
    </row>
    <row r="842" ht="15.75" customHeight="1">
      <c r="G842" s="347"/>
      <c r="R842" s="347"/>
    </row>
    <row r="843" ht="15.75" customHeight="1">
      <c r="G843" s="347"/>
      <c r="R843" s="347"/>
    </row>
    <row r="844" ht="15.75" customHeight="1">
      <c r="G844" s="347"/>
      <c r="R844" s="347"/>
    </row>
    <row r="845" ht="15.75" customHeight="1">
      <c r="G845" s="347"/>
      <c r="R845" s="347"/>
    </row>
    <row r="846" ht="15.75" customHeight="1">
      <c r="G846" s="347"/>
      <c r="R846" s="347"/>
    </row>
    <row r="847" ht="15.75" customHeight="1">
      <c r="G847" s="347"/>
      <c r="R847" s="347"/>
    </row>
    <row r="848" ht="15.75" customHeight="1">
      <c r="G848" s="347"/>
      <c r="R848" s="347"/>
    </row>
    <row r="849" ht="15.75" customHeight="1">
      <c r="G849" s="347"/>
      <c r="R849" s="347"/>
    </row>
    <row r="850" ht="15.75" customHeight="1">
      <c r="G850" s="347"/>
      <c r="R850" s="347"/>
    </row>
    <row r="851" ht="15.75" customHeight="1">
      <c r="G851" s="347"/>
      <c r="R851" s="347"/>
    </row>
    <row r="852" ht="15.75" customHeight="1">
      <c r="G852" s="347"/>
      <c r="R852" s="347"/>
    </row>
    <row r="853" ht="15.75" customHeight="1">
      <c r="G853" s="347"/>
      <c r="R853" s="347"/>
    </row>
    <row r="854" ht="15.75" customHeight="1">
      <c r="G854" s="347"/>
      <c r="R854" s="347"/>
    </row>
    <row r="855" ht="15.75" customHeight="1">
      <c r="G855" s="347"/>
      <c r="R855" s="347"/>
    </row>
    <row r="856" ht="15.75" customHeight="1">
      <c r="G856" s="347"/>
      <c r="R856" s="347"/>
    </row>
    <row r="857" ht="15.75" customHeight="1">
      <c r="G857" s="347"/>
      <c r="R857" s="347"/>
    </row>
    <row r="858" ht="15.75" customHeight="1">
      <c r="G858" s="347"/>
      <c r="R858" s="347"/>
    </row>
    <row r="859" ht="15.75" customHeight="1">
      <c r="G859" s="347"/>
      <c r="R859" s="347"/>
    </row>
    <row r="860" ht="15.75" customHeight="1">
      <c r="G860" s="347"/>
      <c r="R860" s="347"/>
    </row>
    <row r="861" ht="15.75" customHeight="1">
      <c r="G861" s="347"/>
      <c r="R861" s="347"/>
    </row>
    <row r="862" ht="15.75" customHeight="1">
      <c r="G862" s="347"/>
      <c r="R862" s="347"/>
    </row>
    <row r="863" ht="15.75" customHeight="1">
      <c r="G863" s="347"/>
      <c r="R863" s="347"/>
    </row>
    <row r="864" ht="15.75" customHeight="1">
      <c r="G864" s="347"/>
      <c r="R864" s="347"/>
    </row>
    <row r="865" ht="15.75" customHeight="1">
      <c r="G865" s="347"/>
      <c r="R865" s="347"/>
    </row>
    <row r="866" ht="15.75" customHeight="1">
      <c r="G866" s="347"/>
      <c r="R866" s="347"/>
    </row>
    <row r="867" ht="15.75" customHeight="1">
      <c r="G867" s="347"/>
      <c r="R867" s="347"/>
    </row>
    <row r="868" ht="15.75" customHeight="1">
      <c r="G868" s="347"/>
      <c r="R868" s="347"/>
    </row>
    <row r="869" ht="15.75" customHeight="1">
      <c r="G869" s="347"/>
      <c r="R869" s="347"/>
    </row>
    <row r="870" ht="15.75" customHeight="1">
      <c r="G870" s="347"/>
      <c r="R870" s="347"/>
    </row>
    <row r="871" ht="15.75" customHeight="1">
      <c r="G871" s="347"/>
      <c r="R871" s="347"/>
    </row>
    <row r="872" ht="15.75" customHeight="1">
      <c r="G872" s="347"/>
      <c r="R872" s="347"/>
    </row>
    <row r="873" ht="15.75" customHeight="1">
      <c r="G873" s="347"/>
      <c r="R873" s="347"/>
    </row>
    <row r="874" ht="15.75" customHeight="1">
      <c r="G874" s="347"/>
      <c r="R874" s="347"/>
    </row>
    <row r="875" ht="15.75" customHeight="1">
      <c r="G875" s="347"/>
      <c r="R875" s="347"/>
    </row>
    <row r="876" ht="15.75" customHeight="1">
      <c r="G876" s="347"/>
      <c r="R876" s="347"/>
    </row>
    <row r="877" ht="15.75" customHeight="1">
      <c r="G877" s="347"/>
      <c r="R877" s="347"/>
    </row>
    <row r="878" ht="15.75" customHeight="1">
      <c r="G878" s="347"/>
      <c r="R878" s="347"/>
    </row>
    <row r="879" ht="15.75" customHeight="1">
      <c r="G879" s="347"/>
      <c r="R879" s="347"/>
    </row>
    <row r="880" ht="15.75" customHeight="1">
      <c r="G880" s="347"/>
      <c r="R880" s="347"/>
    </row>
    <row r="881" ht="15.75" customHeight="1">
      <c r="G881" s="347"/>
      <c r="R881" s="347"/>
    </row>
    <row r="882" ht="15.75" customHeight="1">
      <c r="G882" s="347"/>
      <c r="R882" s="347"/>
    </row>
    <row r="883" ht="15.75" customHeight="1">
      <c r="G883" s="347"/>
      <c r="R883" s="347"/>
    </row>
    <row r="884" ht="15.75" customHeight="1">
      <c r="G884" s="347"/>
      <c r="R884" s="347"/>
    </row>
    <row r="885" ht="15.75" customHeight="1">
      <c r="G885" s="347"/>
      <c r="R885" s="347"/>
    </row>
    <row r="886" ht="15.75" customHeight="1">
      <c r="G886" s="347"/>
      <c r="R886" s="347"/>
    </row>
    <row r="887" ht="15.75" customHeight="1">
      <c r="G887" s="347"/>
      <c r="R887" s="347"/>
    </row>
    <row r="888" ht="15.75" customHeight="1">
      <c r="G888" s="347"/>
      <c r="R888" s="347"/>
    </row>
    <row r="889" ht="15.75" customHeight="1">
      <c r="G889" s="347"/>
      <c r="R889" s="347"/>
    </row>
    <row r="890" ht="15.75" customHeight="1">
      <c r="G890" s="347"/>
      <c r="R890" s="347"/>
    </row>
    <row r="891" ht="15.75" customHeight="1">
      <c r="G891" s="347"/>
      <c r="R891" s="347"/>
    </row>
    <row r="892" ht="15.75" customHeight="1">
      <c r="G892" s="347"/>
      <c r="R892" s="347"/>
    </row>
    <row r="893" ht="15.75" customHeight="1">
      <c r="G893" s="347"/>
      <c r="R893" s="347"/>
    </row>
    <row r="894" ht="15.75" customHeight="1">
      <c r="G894" s="347"/>
      <c r="R894" s="347"/>
    </row>
    <row r="895" ht="15.75" customHeight="1">
      <c r="G895" s="347"/>
      <c r="R895" s="347"/>
    </row>
    <row r="896" ht="15.75" customHeight="1">
      <c r="G896" s="347"/>
      <c r="R896" s="347"/>
    </row>
    <row r="897" ht="15.75" customHeight="1">
      <c r="G897" s="347"/>
      <c r="R897" s="347"/>
    </row>
    <row r="898" ht="15.75" customHeight="1">
      <c r="G898" s="347"/>
      <c r="R898" s="347"/>
    </row>
    <row r="899" ht="15.75" customHeight="1">
      <c r="G899" s="347"/>
      <c r="R899" s="347"/>
    </row>
    <row r="900" ht="15.75" customHeight="1">
      <c r="G900" s="347"/>
      <c r="R900" s="347"/>
    </row>
    <row r="901" ht="15.75" customHeight="1">
      <c r="G901" s="347"/>
      <c r="R901" s="347"/>
    </row>
    <row r="902" ht="15.75" customHeight="1">
      <c r="G902" s="347"/>
      <c r="R902" s="347"/>
    </row>
    <row r="903" ht="15.75" customHeight="1">
      <c r="G903" s="347"/>
      <c r="R903" s="347"/>
    </row>
    <row r="904" ht="15.75" customHeight="1">
      <c r="G904" s="347"/>
      <c r="R904" s="347"/>
    </row>
    <row r="905" ht="15.75" customHeight="1">
      <c r="G905" s="347"/>
      <c r="R905" s="347"/>
    </row>
    <row r="906" ht="15.75" customHeight="1">
      <c r="G906" s="347"/>
      <c r="R906" s="347"/>
    </row>
    <row r="907" ht="15.75" customHeight="1">
      <c r="G907" s="347"/>
      <c r="R907" s="347"/>
    </row>
    <row r="908" ht="15.75" customHeight="1">
      <c r="G908" s="347"/>
      <c r="R908" s="347"/>
    </row>
    <row r="909" ht="15.75" customHeight="1">
      <c r="G909" s="347"/>
      <c r="R909" s="347"/>
    </row>
    <row r="910" ht="15.75" customHeight="1">
      <c r="G910" s="347"/>
      <c r="R910" s="347"/>
    </row>
    <row r="911" ht="15.75" customHeight="1">
      <c r="G911" s="347"/>
      <c r="R911" s="347"/>
    </row>
    <row r="912" ht="15.75" customHeight="1">
      <c r="G912" s="347"/>
      <c r="R912" s="347"/>
    </row>
    <row r="913" ht="15.75" customHeight="1">
      <c r="G913" s="347"/>
      <c r="R913" s="347"/>
    </row>
    <row r="914" ht="15.75" customHeight="1">
      <c r="G914" s="347"/>
      <c r="R914" s="347"/>
    </row>
    <row r="915" ht="15.75" customHeight="1">
      <c r="G915" s="347"/>
      <c r="R915" s="347"/>
    </row>
    <row r="916" ht="15.75" customHeight="1">
      <c r="G916" s="347"/>
      <c r="R916" s="347"/>
    </row>
    <row r="917" ht="15.75" customHeight="1">
      <c r="G917" s="347"/>
      <c r="R917" s="347"/>
    </row>
    <row r="918" ht="15.75" customHeight="1">
      <c r="G918" s="347"/>
      <c r="R918" s="347"/>
    </row>
    <row r="919" ht="15.75" customHeight="1">
      <c r="G919" s="347"/>
      <c r="R919" s="347"/>
    </row>
    <row r="920" ht="15.75" customHeight="1">
      <c r="G920" s="347"/>
      <c r="R920" s="347"/>
    </row>
    <row r="921" ht="15.75" customHeight="1">
      <c r="G921" s="347"/>
      <c r="R921" s="347"/>
    </row>
    <row r="922" ht="15.75" customHeight="1">
      <c r="G922" s="347"/>
      <c r="R922" s="347"/>
    </row>
    <row r="923" ht="15.75" customHeight="1">
      <c r="G923" s="347"/>
      <c r="R923" s="347"/>
    </row>
    <row r="924" ht="15.75" customHeight="1">
      <c r="G924" s="347"/>
      <c r="R924" s="347"/>
    </row>
    <row r="925" ht="15.75" customHeight="1">
      <c r="G925" s="347"/>
      <c r="R925" s="347"/>
    </row>
    <row r="926" ht="15.75" customHeight="1">
      <c r="G926" s="347"/>
      <c r="R926" s="347"/>
    </row>
    <row r="927" ht="15.75" customHeight="1">
      <c r="G927" s="347"/>
      <c r="R927" s="347"/>
    </row>
    <row r="928" ht="15.75" customHeight="1">
      <c r="G928" s="347"/>
      <c r="R928" s="347"/>
    </row>
    <row r="929" ht="15.75" customHeight="1">
      <c r="G929" s="347"/>
      <c r="R929" s="347"/>
    </row>
    <row r="930" ht="15.75" customHeight="1">
      <c r="G930" s="347"/>
      <c r="R930" s="347"/>
    </row>
    <row r="931" ht="15.75" customHeight="1">
      <c r="G931" s="347"/>
      <c r="R931" s="347"/>
    </row>
    <row r="932" ht="15.75" customHeight="1">
      <c r="G932" s="347"/>
      <c r="R932" s="347"/>
    </row>
    <row r="933" ht="15.75" customHeight="1">
      <c r="G933" s="347"/>
      <c r="R933" s="347"/>
    </row>
    <row r="934" ht="15.75" customHeight="1">
      <c r="G934" s="347"/>
      <c r="R934" s="347"/>
    </row>
    <row r="935" ht="15.75" customHeight="1">
      <c r="G935" s="347"/>
      <c r="R935" s="347"/>
    </row>
    <row r="936" ht="15.75" customHeight="1">
      <c r="G936" s="347"/>
      <c r="R936" s="347"/>
    </row>
    <row r="937" ht="15.75" customHeight="1">
      <c r="G937" s="347"/>
      <c r="R937" s="347"/>
    </row>
    <row r="938" ht="15.75" customHeight="1">
      <c r="G938" s="347"/>
      <c r="R938" s="347"/>
    </row>
    <row r="939" ht="15.75" customHeight="1">
      <c r="G939" s="347"/>
      <c r="R939" s="347"/>
    </row>
    <row r="940" ht="15.75" customHeight="1">
      <c r="G940" s="347"/>
      <c r="R940" s="347"/>
    </row>
    <row r="941" ht="15.75" customHeight="1">
      <c r="G941" s="347"/>
      <c r="R941" s="347"/>
    </row>
    <row r="942" ht="15.75" customHeight="1">
      <c r="G942" s="347"/>
      <c r="R942" s="347"/>
    </row>
    <row r="943" ht="15.75" customHeight="1">
      <c r="G943" s="347"/>
      <c r="R943" s="347"/>
    </row>
    <row r="944" ht="15.75" customHeight="1">
      <c r="G944" s="347"/>
      <c r="R944" s="347"/>
    </row>
    <row r="945" ht="15.75" customHeight="1">
      <c r="G945" s="347"/>
      <c r="R945" s="347"/>
    </row>
    <row r="946" ht="15.75" customHeight="1">
      <c r="G946" s="347"/>
      <c r="R946" s="347"/>
    </row>
    <row r="947" ht="15.75" customHeight="1">
      <c r="G947" s="347"/>
      <c r="R947" s="347"/>
    </row>
    <row r="948" ht="15.75" customHeight="1">
      <c r="G948" s="347"/>
      <c r="R948" s="347"/>
    </row>
    <row r="949" ht="15.75" customHeight="1">
      <c r="G949" s="347"/>
      <c r="R949" s="347"/>
    </row>
    <row r="950" ht="15.75" customHeight="1">
      <c r="G950" s="347"/>
      <c r="R950" s="347"/>
    </row>
    <row r="951" ht="15.75" customHeight="1">
      <c r="G951" s="347"/>
      <c r="R951" s="347"/>
    </row>
    <row r="952" ht="15.75" customHeight="1">
      <c r="G952" s="347"/>
      <c r="R952" s="347"/>
    </row>
    <row r="953" ht="15.75" customHeight="1">
      <c r="G953" s="347"/>
      <c r="R953" s="347"/>
    </row>
    <row r="954" ht="15.75" customHeight="1">
      <c r="G954" s="347"/>
      <c r="R954" s="347"/>
    </row>
    <row r="955" ht="15.75" customHeight="1">
      <c r="G955" s="347"/>
      <c r="R955" s="347"/>
    </row>
    <row r="956" ht="15.75" customHeight="1">
      <c r="G956" s="347"/>
      <c r="R956" s="347"/>
    </row>
    <row r="957" ht="15.75" customHeight="1">
      <c r="G957" s="347"/>
      <c r="R957" s="347"/>
    </row>
    <row r="958" ht="15.75" customHeight="1">
      <c r="G958" s="347"/>
      <c r="R958" s="347"/>
    </row>
    <row r="959" ht="15.75" customHeight="1">
      <c r="G959" s="347"/>
      <c r="R959" s="347"/>
    </row>
    <row r="960" ht="15.75" customHeight="1">
      <c r="G960" s="347"/>
      <c r="R960" s="347"/>
    </row>
    <row r="961" ht="15.75" customHeight="1">
      <c r="G961" s="347"/>
      <c r="R961" s="347"/>
    </row>
    <row r="962" ht="15.75" customHeight="1">
      <c r="G962" s="347"/>
      <c r="R962" s="347"/>
    </row>
    <row r="963" ht="15.75" customHeight="1">
      <c r="G963" s="347"/>
      <c r="R963" s="347"/>
    </row>
    <row r="964" ht="15.75" customHeight="1">
      <c r="G964" s="347"/>
      <c r="R964" s="347"/>
    </row>
    <row r="965" ht="15.75" customHeight="1">
      <c r="G965" s="347"/>
      <c r="R965" s="347"/>
    </row>
    <row r="966" ht="15.75" customHeight="1">
      <c r="G966" s="347"/>
      <c r="R966" s="347"/>
    </row>
    <row r="967" ht="15.75" customHeight="1">
      <c r="G967" s="347"/>
      <c r="R967" s="347"/>
    </row>
    <row r="968" ht="15.75" customHeight="1">
      <c r="G968" s="347"/>
      <c r="R968" s="347"/>
    </row>
    <row r="969" ht="15.75" customHeight="1">
      <c r="G969" s="347"/>
      <c r="R969" s="347"/>
    </row>
    <row r="970" ht="15.75" customHeight="1">
      <c r="G970" s="347"/>
      <c r="R970" s="347"/>
    </row>
    <row r="971" ht="15.75" customHeight="1">
      <c r="G971" s="347"/>
      <c r="R971" s="347"/>
    </row>
    <row r="972" ht="15.75" customHeight="1">
      <c r="G972" s="347"/>
      <c r="R972" s="347"/>
    </row>
    <row r="973" ht="15.75" customHeight="1">
      <c r="G973" s="347"/>
      <c r="R973" s="347"/>
    </row>
    <row r="974" ht="15.75" customHeight="1">
      <c r="G974" s="347"/>
      <c r="R974" s="347"/>
    </row>
    <row r="975" ht="15.75" customHeight="1">
      <c r="G975" s="347"/>
      <c r="R975" s="347"/>
    </row>
    <row r="976" ht="15.75" customHeight="1">
      <c r="G976" s="347"/>
      <c r="R976" s="347"/>
    </row>
    <row r="977" ht="15.75" customHeight="1">
      <c r="G977" s="347"/>
      <c r="R977" s="347"/>
    </row>
    <row r="978" ht="15.75" customHeight="1">
      <c r="G978" s="347"/>
      <c r="R978" s="347"/>
    </row>
    <row r="979" ht="15.75" customHeight="1">
      <c r="G979" s="347"/>
      <c r="R979" s="347"/>
    </row>
    <row r="980" ht="15.75" customHeight="1">
      <c r="G980" s="347"/>
      <c r="R980" s="347"/>
    </row>
    <row r="981" ht="15.75" customHeight="1">
      <c r="G981" s="347"/>
      <c r="R981" s="347"/>
    </row>
    <row r="982" ht="15.75" customHeight="1">
      <c r="G982" s="347"/>
      <c r="R982" s="347"/>
    </row>
    <row r="983" ht="15.75" customHeight="1">
      <c r="G983" s="347"/>
      <c r="R983" s="347"/>
    </row>
    <row r="984" ht="15.75" customHeight="1">
      <c r="G984" s="347"/>
      <c r="R984" s="347"/>
    </row>
    <row r="985" ht="15.75" customHeight="1">
      <c r="G985" s="347"/>
      <c r="R985" s="347"/>
    </row>
    <row r="986" ht="15.75" customHeight="1">
      <c r="G986" s="347"/>
      <c r="R986" s="347"/>
    </row>
    <row r="987" ht="15.75" customHeight="1">
      <c r="G987" s="347"/>
      <c r="R987" s="347"/>
    </row>
    <row r="988" ht="15.75" customHeight="1">
      <c r="G988" s="347"/>
      <c r="R988" s="347"/>
    </row>
    <row r="989" ht="15.75" customHeight="1">
      <c r="G989" s="347"/>
      <c r="R989" s="347"/>
    </row>
    <row r="990" ht="15.75" customHeight="1">
      <c r="G990" s="347"/>
      <c r="R990" s="347"/>
    </row>
    <row r="991" ht="15.75" customHeight="1">
      <c r="G991" s="347"/>
      <c r="R991" s="347"/>
    </row>
    <row r="992" ht="15.75" customHeight="1">
      <c r="G992" s="347"/>
      <c r="R992" s="347"/>
    </row>
    <row r="993" ht="15.75" customHeight="1">
      <c r="G993" s="347"/>
      <c r="R993" s="347"/>
    </row>
    <row r="994" ht="15.75" customHeight="1">
      <c r="G994" s="347"/>
      <c r="R994" s="347"/>
    </row>
    <row r="995" ht="15.75" customHeight="1">
      <c r="G995" s="347"/>
      <c r="R995" s="347"/>
    </row>
    <row r="996" ht="15.75" customHeight="1">
      <c r="G996" s="347"/>
      <c r="R996" s="347"/>
    </row>
    <row r="997" ht="15.75" customHeight="1">
      <c r="G997" s="347"/>
      <c r="R997" s="347"/>
    </row>
    <row r="998" ht="15.75" customHeight="1">
      <c r="G998" s="347"/>
      <c r="R998" s="347"/>
    </row>
    <row r="999" ht="15.75" customHeight="1">
      <c r="G999" s="347"/>
      <c r="R999" s="347"/>
    </row>
    <row r="1000" ht="15.75" customHeight="1">
      <c r="G1000" s="347"/>
      <c r="R1000" s="347"/>
    </row>
  </sheetData>
  <mergeCells count="27">
    <mergeCell ref="N1:P1"/>
    <mergeCell ref="I2:K2"/>
    <mergeCell ref="L2:P2"/>
    <mergeCell ref="Q2:R2"/>
    <mergeCell ref="H3:J3"/>
    <mergeCell ref="K3:O3"/>
    <mergeCell ref="Q3:R3"/>
    <mergeCell ref="I4:K4"/>
    <mergeCell ref="L4:P4"/>
    <mergeCell ref="Q4:R4"/>
    <mergeCell ref="P5:R5"/>
    <mergeCell ref="Q6:R6"/>
    <mergeCell ref="C7:D7"/>
    <mergeCell ref="H8:R8"/>
    <mergeCell ref="H47:L47"/>
    <mergeCell ref="O47:R47"/>
    <mergeCell ref="E47:G47"/>
    <mergeCell ref="E48:G48"/>
    <mergeCell ref="I49:L49"/>
    <mergeCell ref="B8:G8"/>
    <mergeCell ref="B43:G43"/>
    <mergeCell ref="X43:Y48"/>
    <mergeCell ref="B44:C48"/>
    <mergeCell ref="E44:G44"/>
    <mergeCell ref="H45:W45"/>
    <mergeCell ref="S47:W47"/>
    <mergeCell ref="H48:L48"/>
  </mergeCells>
  <dataValidations>
    <dataValidation type="list" allowBlank="1" showErrorMessage="1" sqref="L4">
      <formula1>"NoScrews,WithScrews"</formula1>
    </dataValidation>
  </dataValidations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2022-01-20T20:08:21Z</dcterms:created>
  <dc:creator>Theke</dc:creator>
</cp:coreProperties>
</file>